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84" yWindow="48" windowWidth="8220" windowHeight="5328" activeTab="3"/>
  </bookViews>
  <sheets>
    <sheet name="Summary" sheetId="3" r:id="rId1"/>
    <sheet name="Activities" sheetId="4" r:id="rId2"/>
    <sheet name="Raw Counts" sheetId="1" r:id="rId3"/>
    <sheet name="Adj Raw Counts" sheetId="5" r:id="rId4"/>
  </sheets>
  <calcPr calcId="144525"/>
</workbook>
</file>

<file path=xl/calcChain.xml><?xml version="1.0" encoding="utf-8"?>
<calcChain xmlns="http://schemas.openxmlformats.org/spreadsheetml/2006/main">
  <c r="L10" i="3" l="1"/>
  <c r="E11" i="4" l="1"/>
  <c r="E9" i="4"/>
  <c r="K9" i="4" s="1"/>
  <c r="E8" i="4"/>
  <c r="E7" i="4"/>
  <c r="E6" i="4"/>
  <c r="E5" i="4"/>
  <c r="B11" i="4"/>
  <c r="K11" i="4" s="1"/>
  <c r="B9" i="4"/>
  <c r="B8" i="4"/>
  <c r="K8" i="4" s="1"/>
  <c r="B7" i="4"/>
  <c r="K7" i="4" s="1"/>
  <c r="B6" i="4"/>
  <c r="K6" i="4" s="1"/>
  <c r="B5" i="4"/>
  <c r="K5" i="4" s="1"/>
  <c r="AQ24" i="5" l="1"/>
  <c r="AQ23" i="5"/>
  <c r="AQ22" i="5"/>
  <c r="AQ21" i="5"/>
  <c r="AK24" i="5"/>
  <c r="AK23" i="5"/>
  <c r="AK22" i="5"/>
  <c r="AK21" i="5"/>
  <c r="AH24" i="5"/>
  <c r="AH23" i="5"/>
  <c r="AH22" i="5"/>
  <c r="AH21" i="5"/>
  <c r="AB24" i="5"/>
  <c r="AB23" i="5"/>
  <c r="AB22" i="5"/>
  <c r="AB21" i="5"/>
  <c r="Y24" i="5"/>
  <c r="Y23" i="5"/>
  <c r="Y22" i="5"/>
  <c r="Y21" i="5"/>
  <c r="V24" i="5"/>
  <c r="V23" i="5"/>
  <c r="V22" i="5"/>
  <c r="V21" i="5"/>
  <c r="S24" i="5"/>
  <c r="S23" i="5"/>
  <c r="S22" i="5"/>
  <c r="S21" i="5"/>
  <c r="P24" i="5"/>
  <c r="P23" i="5"/>
  <c r="P22" i="5"/>
  <c r="P21" i="5"/>
  <c r="M24" i="5"/>
  <c r="M23" i="5"/>
  <c r="M22" i="5"/>
  <c r="M21" i="5"/>
  <c r="J24" i="5"/>
  <c r="J23" i="5"/>
  <c r="J22" i="5"/>
  <c r="J21" i="5"/>
  <c r="G24" i="5"/>
  <c r="G23" i="5"/>
  <c r="G22" i="5"/>
  <c r="G21" i="5"/>
  <c r="AR11" i="5" l="1"/>
  <c r="AQ11" i="5"/>
  <c r="AP11" i="5"/>
  <c r="AR10" i="5"/>
  <c r="AQ10" i="5"/>
  <c r="AP10" i="5"/>
  <c r="AR9" i="5"/>
  <c r="AQ9" i="5"/>
  <c r="AP9" i="5"/>
  <c r="AR8" i="5"/>
  <c r="AQ8" i="5"/>
  <c r="AP8" i="5"/>
  <c r="AR7" i="5"/>
  <c r="AQ7" i="5"/>
  <c r="AP7" i="5"/>
  <c r="AR6" i="5"/>
  <c r="AQ6" i="5"/>
  <c r="AP6" i="5"/>
  <c r="AR5" i="5"/>
  <c r="AQ5" i="5"/>
  <c r="AP5" i="5"/>
  <c r="AR4" i="5"/>
  <c r="AQ4" i="5"/>
  <c r="AP4" i="5"/>
  <c r="AO11" i="5"/>
  <c r="AN11" i="5"/>
  <c r="AM11" i="5"/>
  <c r="AO10" i="5"/>
  <c r="AN10" i="5"/>
  <c r="AM10" i="5"/>
  <c r="AN24" i="5" s="1"/>
  <c r="AO9" i="5"/>
  <c r="AN9" i="5"/>
  <c r="AM9" i="5"/>
  <c r="AO8" i="5"/>
  <c r="AN8" i="5"/>
  <c r="AM8" i="5"/>
  <c r="AO7" i="5"/>
  <c r="AN7" i="5"/>
  <c r="AM7" i="5"/>
  <c r="AO6" i="5"/>
  <c r="AN6" i="5"/>
  <c r="AM6" i="5"/>
  <c r="AN22" i="5" s="1"/>
  <c r="AO5" i="5"/>
  <c r="AN5" i="5"/>
  <c r="AM5" i="5"/>
  <c r="AO4" i="5"/>
  <c r="AN4" i="5"/>
  <c r="AM4" i="5"/>
  <c r="AN21" i="5" s="1"/>
  <c r="AL11" i="5"/>
  <c r="AK11" i="5"/>
  <c r="AJ11" i="5"/>
  <c r="AL10" i="5"/>
  <c r="AK10" i="5"/>
  <c r="AJ10" i="5"/>
  <c r="AL9" i="5"/>
  <c r="AK9" i="5"/>
  <c r="AJ9" i="5"/>
  <c r="AL8" i="5"/>
  <c r="AK8" i="5"/>
  <c r="AJ8" i="5"/>
  <c r="AL7" i="5"/>
  <c r="AK7" i="5"/>
  <c r="AJ7" i="5"/>
  <c r="AL6" i="5"/>
  <c r="AK6" i="5"/>
  <c r="AJ6" i="5"/>
  <c r="AL5" i="5"/>
  <c r="AK5" i="5"/>
  <c r="AJ5" i="5"/>
  <c r="AL4" i="5"/>
  <c r="AK4" i="5"/>
  <c r="AJ4" i="5"/>
  <c r="AI11" i="5"/>
  <c r="AH11" i="5"/>
  <c r="AG11" i="5"/>
  <c r="AI10" i="5"/>
  <c r="AH10" i="5"/>
  <c r="AG10" i="5"/>
  <c r="AI9" i="5"/>
  <c r="AH9" i="5"/>
  <c r="AG9" i="5"/>
  <c r="AI8" i="5"/>
  <c r="AH8" i="5"/>
  <c r="AG8" i="5"/>
  <c r="AI7" i="5"/>
  <c r="AH7" i="5"/>
  <c r="AG7" i="5"/>
  <c r="AI6" i="5"/>
  <c r="AH6" i="5"/>
  <c r="AG6" i="5"/>
  <c r="AI5" i="5"/>
  <c r="AH5" i="5"/>
  <c r="AG5" i="5"/>
  <c r="AI4" i="5"/>
  <c r="AH4" i="5"/>
  <c r="AG4" i="5"/>
  <c r="AF11" i="5"/>
  <c r="AE11" i="5"/>
  <c r="AD11" i="5"/>
  <c r="AF10" i="5"/>
  <c r="AE10" i="5"/>
  <c r="AD10" i="5"/>
  <c r="AF9" i="5"/>
  <c r="AE9" i="5"/>
  <c r="AD9" i="5"/>
  <c r="AF8" i="5"/>
  <c r="AE8" i="5"/>
  <c r="AD8" i="5"/>
  <c r="AF7" i="5"/>
  <c r="AE7" i="5"/>
  <c r="AD7" i="5"/>
  <c r="AF6" i="5"/>
  <c r="AE6" i="5"/>
  <c r="AD6" i="5"/>
  <c r="AF5" i="5"/>
  <c r="AE5" i="5"/>
  <c r="AD5" i="5"/>
  <c r="AF4" i="5"/>
  <c r="AE4" i="5"/>
  <c r="AD4" i="5"/>
  <c r="AE21" i="5" s="1"/>
  <c r="AC11" i="5"/>
  <c r="AB11" i="5"/>
  <c r="AA11" i="5"/>
  <c r="AC10" i="5"/>
  <c r="AB10" i="5"/>
  <c r="AA10" i="5"/>
  <c r="AC9" i="5"/>
  <c r="AB9" i="5"/>
  <c r="AA9" i="5"/>
  <c r="AC8" i="5"/>
  <c r="AB8" i="5"/>
  <c r="AA8" i="5"/>
  <c r="AC7" i="5"/>
  <c r="AB7" i="5"/>
  <c r="AA7" i="5"/>
  <c r="AC6" i="5"/>
  <c r="AB6" i="5"/>
  <c r="AA6" i="5"/>
  <c r="AC5" i="5"/>
  <c r="AB5" i="5"/>
  <c r="AA5" i="5"/>
  <c r="AC4" i="5"/>
  <c r="AB4" i="5"/>
  <c r="AA4" i="5"/>
  <c r="Z11" i="5"/>
  <c r="Y11" i="5"/>
  <c r="X11" i="5"/>
  <c r="Z10" i="5"/>
  <c r="Y10" i="5"/>
  <c r="X10" i="5"/>
  <c r="Z9" i="5"/>
  <c r="Y9" i="5"/>
  <c r="X9" i="5"/>
  <c r="Z8" i="5"/>
  <c r="Y8" i="5"/>
  <c r="X8" i="5"/>
  <c r="Z7" i="5"/>
  <c r="Y7" i="5"/>
  <c r="X7" i="5"/>
  <c r="Z6" i="5"/>
  <c r="Y6" i="5"/>
  <c r="X6" i="5"/>
  <c r="Z5" i="5"/>
  <c r="Y5" i="5"/>
  <c r="X5" i="5"/>
  <c r="Z4" i="5"/>
  <c r="Y4" i="5"/>
  <c r="X4" i="5"/>
  <c r="W11" i="5"/>
  <c r="V11" i="5"/>
  <c r="U11" i="5"/>
  <c r="W10" i="5"/>
  <c r="V10" i="5"/>
  <c r="U10" i="5"/>
  <c r="W9" i="5"/>
  <c r="V9" i="5"/>
  <c r="U9" i="5"/>
  <c r="W8" i="5"/>
  <c r="V8" i="5"/>
  <c r="U8" i="5"/>
  <c r="W7" i="5"/>
  <c r="V7" i="5"/>
  <c r="U7" i="5"/>
  <c r="W6" i="5"/>
  <c r="V6" i="5"/>
  <c r="U6" i="5"/>
  <c r="W5" i="5"/>
  <c r="V5" i="5"/>
  <c r="U5" i="5"/>
  <c r="W4" i="5"/>
  <c r="V4" i="5"/>
  <c r="U4" i="5"/>
  <c r="T11" i="5"/>
  <c r="S11" i="5"/>
  <c r="R11" i="5"/>
  <c r="T10" i="5"/>
  <c r="S10" i="5"/>
  <c r="R10" i="5"/>
  <c r="T9" i="5"/>
  <c r="S9" i="5"/>
  <c r="R9" i="5"/>
  <c r="T8" i="5"/>
  <c r="S8" i="5"/>
  <c r="R8" i="5"/>
  <c r="T7" i="5"/>
  <c r="S7" i="5"/>
  <c r="R7" i="5"/>
  <c r="T6" i="5"/>
  <c r="S6" i="5"/>
  <c r="R6" i="5"/>
  <c r="T5" i="5"/>
  <c r="S5" i="5"/>
  <c r="R5" i="5"/>
  <c r="T4" i="5"/>
  <c r="S4" i="5"/>
  <c r="R4" i="5"/>
  <c r="Q11" i="5"/>
  <c r="P11" i="5"/>
  <c r="O11" i="5"/>
  <c r="Q10" i="5"/>
  <c r="P10" i="5"/>
  <c r="O10" i="5"/>
  <c r="Q9" i="5"/>
  <c r="P9" i="5"/>
  <c r="O9" i="5"/>
  <c r="Q8" i="5"/>
  <c r="P8" i="5"/>
  <c r="O8" i="5"/>
  <c r="Q7" i="5"/>
  <c r="P7" i="5"/>
  <c r="O7" i="5"/>
  <c r="Q6" i="5"/>
  <c r="P6" i="5"/>
  <c r="O6" i="5"/>
  <c r="Q5" i="5"/>
  <c r="P5" i="5"/>
  <c r="O5" i="5"/>
  <c r="Q4" i="5"/>
  <c r="P4" i="5"/>
  <c r="O4" i="5"/>
  <c r="N11" i="5"/>
  <c r="M11" i="5"/>
  <c r="L11" i="5"/>
  <c r="N10" i="5"/>
  <c r="M10" i="5"/>
  <c r="L10" i="5"/>
  <c r="N9" i="5"/>
  <c r="M9" i="5"/>
  <c r="L9" i="5"/>
  <c r="N8" i="5"/>
  <c r="M8" i="5"/>
  <c r="L8" i="5"/>
  <c r="N7" i="5"/>
  <c r="M7" i="5"/>
  <c r="L7" i="5"/>
  <c r="N6" i="5"/>
  <c r="M6" i="5"/>
  <c r="L6" i="5"/>
  <c r="N5" i="5"/>
  <c r="M5" i="5"/>
  <c r="L5" i="5"/>
  <c r="N4" i="5"/>
  <c r="M4" i="5"/>
  <c r="L4" i="5"/>
  <c r="K11" i="5"/>
  <c r="J11" i="5"/>
  <c r="I11" i="5"/>
  <c r="K10" i="5"/>
  <c r="J10" i="5"/>
  <c r="I10" i="5"/>
  <c r="K9" i="5"/>
  <c r="J9" i="5"/>
  <c r="I9" i="5"/>
  <c r="K8" i="5"/>
  <c r="J8" i="5"/>
  <c r="I8" i="5"/>
  <c r="K7" i="5"/>
  <c r="J7" i="5"/>
  <c r="I7" i="5"/>
  <c r="K6" i="5"/>
  <c r="J6" i="5"/>
  <c r="I6" i="5"/>
  <c r="K5" i="5"/>
  <c r="J5" i="5"/>
  <c r="I5" i="5"/>
  <c r="K4" i="5"/>
  <c r="J4" i="5"/>
  <c r="I4" i="5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F11" i="5"/>
  <c r="F10" i="5"/>
  <c r="F9" i="5"/>
  <c r="F8" i="5"/>
  <c r="F7" i="5"/>
  <c r="F6" i="5"/>
  <c r="F5" i="5"/>
  <c r="F4" i="5"/>
  <c r="E11" i="5"/>
  <c r="E10" i="5"/>
  <c r="E9" i="5"/>
  <c r="E8" i="5"/>
  <c r="E7" i="5"/>
  <c r="E6" i="5"/>
  <c r="E5" i="5"/>
  <c r="E4" i="5"/>
  <c r="AE24" i="5" l="1"/>
  <c r="AN23" i="5"/>
  <c r="AE23" i="5"/>
  <c r="AE22" i="5"/>
  <c r="E5" i="1"/>
  <c r="E6" i="1"/>
  <c r="E7" i="1"/>
  <c r="E8" i="1"/>
  <c r="E9" i="1"/>
  <c r="E10" i="1"/>
  <c r="E11" i="1"/>
  <c r="E4" i="1"/>
  <c r="S18" i="5" l="1"/>
  <c r="AH17" i="5"/>
  <c r="R15" i="5"/>
  <c r="AR14" i="5"/>
  <c r="AQ14" i="5"/>
  <c r="AP14" i="5"/>
  <c r="AQ18" i="5" s="1"/>
  <c r="AO14" i="5"/>
  <c r="AN14" i="5"/>
  <c r="AM14" i="5"/>
  <c r="AL14" i="5"/>
  <c r="AK14" i="5"/>
  <c r="AJ14" i="5"/>
  <c r="AI14" i="5"/>
  <c r="AH14" i="5"/>
  <c r="AG14" i="5"/>
  <c r="AH18" i="5" s="1"/>
  <c r="AF14" i="5"/>
  <c r="AE14" i="5"/>
  <c r="AD14" i="5"/>
  <c r="AD15" i="5" s="1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Q15" i="5" s="1"/>
  <c r="P14" i="5"/>
  <c r="O14" i="5"/>
  <c r="N14" i="5"/>
  <c r="N15" i="5" s="1"/>
  <c r="M14" i="5"/>
  <c r="L14" i="5"/>
  <c r="M18" i="5" s="1"/>
  <c r="K14" i="5"/>
  <c r="J14" i="5"/>
  <c r="J15" i="5" s="1"/>
  <c r="I14" i="5"/>
  <c r="H14" i="5"/>
  <c r="G14" i="5"/>
  <c r="F14" i="5"/>
  <c r="G18" i="5" s="1"/>
  <c r="AR13" i="5"/>
  <c r="AQ13" i="5"/>
  <c r="AP13" i="5"/>
  <c r="AP15" i="5" s="1"/>
  <c r="AO13" i="5"/>
  <c r="AN13" i="5"/>
  <c r="AM13" i="5"/>
  <c r="AL13" i="5"/>
  <c r="AL15" i="5" s="1"/>
  <c r="AK13" i="5"/>
  <c r="AK15" i="5" s="1"/>
  <c r="AJ13" i="5"/>
  <c r="AK17" i="5" s="1"/>
  <c r="AI13" i="5"/>
  <c r="AI15" i="5" s="1"/>
  <c r="AH13" i="5"/>
  <c r="AH15" i="5" s="1"/>
  <c r="AG13" i="5"/>
  <c r="AG15" i="5" s="1"/>
  <c r="AF13" i="5"/>
  <c r="AE13" i="5"/>
  <c r="AD13" i="5"/>
  <c r="AC13" i="5"/>
  <c r="AC15" i="5" s="1"/>
  <c r="AB13" i="5"/>
  <c r="AA13" i="5"/>
  <c r="Z13" i="5"/>
  <c r="Z15" i="5" s="1"/>
  <c r="Y13" i="5"/>
  <c r="Y15" i="5" s="1"/>
  <c r="X13" i="5"/>
  <c r="Y17" i="5" s="1"/>
  <c r="W13" i="5"/>
  <c r="V13" i="5"/>
  <c r="V15" i="5" s="1"/>
  <c r="U13" i="5"/>
  <c r="V17" i="5" s="1"/>
  <c r="T13" i="5"/>
  <c r="S13" i="5"/>
  <c r="S15" i="5" s="1"/>
  <c r="R13" i="5"/>
  <c r="Q13" i="5"/>
  <c r="P13" i="5"/>
  <c r="P15" i="5" s="1"/>
  <c r="O13" i="5"/>
  <c r="O15" i="5" s="1"/>
  <c r="N13" i="5"/>
  <c r="M13" i="5"/>
  <c r="M15" i="5" s="1"/>
  <c r="L13" i="5"/>
  <c r="K13" i="5"/>
  <c r="J13" i="5"/>
  <c r="I13" i="5"/>
  <c r="I15" i="5" s="1"/>
  <c r="H13" i="5"/>
  <c r="G13" i="5"/>
  <c r="F13" i="5"/>
  <c r="AU11" i="5"/>
  <c r="O7" i="3" s="1"/>
  <c r="AT11" i="5"/>
  <c r="AS11" i="5"/>
  <c r="O6" i="3" s="1"/>
  <c r="AU10" i="5"/>
  <c r="N7" i="3" s="1"/>
  <c r="AT10" i="5"/>
  <c r="AS10" i="5"/>
  <c r="N6" i="3" s="1"/>
  <c r="AU9" i="5"/>
  <c r="K7" i="3" s="1"/>
  <c r="AT9" i="5"/>
  <c r="AS9" i="5"/>
  <c r="K6" i="3" s="1"/>
  <c r="AU8" i="5"/>
  <c r="J7" i="3" s="1"/>
  <c r="AT8" i="5"/>
  <c r="AS8" i="5"/>
  <c r="J6" i="3" s="1"/>
  <c r="AU7" i="5"/>
  <c r="G7" i="3" s="1"/>
  <c r="AT7" i="5"/>
  <c r="AS7" i="5"/>
  <c r="G6" i="3" s="1"/>
  <c r="AU6" i="5"/>
  <c r="F7" i="3" s="1"/>
  <c r="AT6" i="5"/>
  <c r="AS6" i="5"/>
  <c r="F6" i="3" s="1"/>
  <c r="AU5" i="5"/>
  <c r="C7" i="3" s="1"/>
  <c r="AT5" i="5"/>
  <c r="AS5" i="5"/>
  <c r="C6" i="3" s="1"/>
  <c r="AU4" i="5"/>
  <c r="B7" i="3" s="1"/>
  <c r="AT4" i="5"/>
  <c r="AS4" i="5"/>
  <c r="B6" i="3" s="1"/>
  <c r="AM15" i="5" l="1"/>
  <c r="AN18" i="5"/>
  <c r="E12" i="4" s="1"/>
  <c r="AO15" i="5"/>
  <c r="AF15" i="5"/>
  <c r="AQ15" i="5"/>
  <c r="AR15" i="5"/>
  <c r="AN15" i="5"/>
  <c r="AK18" i="5"/>
  <c r="AE18" i="5"/>
  <c r="E10" i="4" s="1"/>
  <c r="AE15" i="5"/>
  <c r="AA15" i="5"/>
  <c r="AB18" i="5"/>
  <c r="AB15" i="5"/>
  <c r="Y18" i="5"/>
  <c r="W15" i="5"/>
  <c r="V18" i="5"/>
  <c r="U15" i="5"/>
  <c r="T15" i="5"/>
  <c r="P18" i="5"/>
  <c r="M17" i="5"/>
  <c r="J17" i="5"/>
  <c r="J18" i="5"/>
  <c r="K15" i="5"/>
  <c r="AU12" i="5"/>
  <c r="H15" i="5"/>
  <c r="AT12" i="5"/>
  <c r="G15" i="5"/>
  <c r="F15" i="5"/>
  <c r="AS12" i="5"/>
  <c r="Y19" i="5"/>
  <c r="AK19" i="5"/>
  <c r="V19" i="5"/>
  <c r="AH19" i="5"/>
  <c r="M19" i="5"/>
  <c r="AE17" i="5"/>
  <c r="L15" i="5"/>
  <c r="X15" i="5"/>
  <c r="AJ15" i="5"/>
  <c r="P17" i="5"/>
  <c r="P19" i="5" s="1"/>
  <c r="AB17" i="5"/>
  <c r="AB19" i="5" s="1"/>
  <c r="AN17" i="5"/>
  <c r="G17" i="5"/>
  <c r="G19" i="5" s="1"/>
  <c r="S17" i="5"/>
  <c r="S19" i="5" s="1"/>
  <c r="AQ17" i="5"/>
  <c r="AQ19" i="5" s="1"/>
  <c r="AT12" i="1"/>
  <c r="H6" i="4"/>
  <c r="AS5" i="1"/>
  <c r="AT5" i="1"/>
  <c r="AU5" i="1"/>
  <c r="AS6" i="1"/>
  <c r="AT6" i="1"/>
  <c r="AU6" i="1"/>
  <c r="AS7" i="1"/>
  <c r="AT7" i="1"/>
  <c r="AU7" i="1"/>
  <c r="AS8" i="1"/>
  <c r="AT8" i="1"/>
  <c r="AU8" i="1"/>
  <c r="AS9" i="1"/>
  <c r="AT9" i="1"/>
  <c r="AU9" i="1"/>
  <c r="AS10" i="1"/>
  <c r="AT10" i="1"/>
  <c r="AU10" i="1"/>
  <c r="AS11" i="1"/>
  <c r="AT11" i="1"/>
  <c r="AU11" i="1"/>
  <c r="AU4" i="1"/>
  <c r="AT4" i="1"/>
  <c r="AS4" i="1"/>
  <c r="AQ18" i="1"/>
  <c r="AQ19" i="1" s="1"/>
  <c r="AQ17" i="1"/>
  <c r="AK18" i="1"/>
  <c r="AK17" i="1"/>
  <c r="AK19" i="1" s="1"/>
  <c r="AH18" i="1"/>
  <c r="AH19" i="1" s="1"/>
  <c r="AH17" i="1"/>
  <c r="AB18" i="1"/>
  <c r="AB19" i="1" s="1"/>
  <c r="AB17" i="1"/>
  <c r="Y18" i="1"/>
  <c r="Y17" i="1"/>
  <c r="Y19" i="1" s="1"/>
  <c r="V18" i="1"/>
  <c r="V19" i="1" s="1"/>
  <c r="V17" i="1"/>
  <c r="S18" i="1"/>
  <c r="S19" i="1" s="1"/>
  <c r="S17" i="1"/>
  <c r="P18" i="1"/>
  <c r="P19" i="1" s="1"/>
  <c r="P17" i="1"/>
  <c r="M18" i="1"/>
  <c r="M19" i="1" s="1"/>
  <c r="M17" i="1"/>
  <c r="J18" i="1"/>
  <c r="J19" i="1" s="1"/>
  <c r="J17" i="1"/>
  <c r="G19" i="1"/>
  <c r="G18" i="1"/>
  <c r="G17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7" i="1" s="1"/>
  <c r="AE13" i="1"/>
  <c r="AF13" i="1"/>
  <c r="AG13" i="1"/>
  <c r="AH13" i="1"/>
  <c r="AI13" i="1"/>
  <c r="AJ13" i="1"/>
  <c r="AK13" i="1"/>
  <c r="AL13" i="1"/>
  <c r="AM13" i="1"/>
  <c r="AN17" i="1" s="1"/>
  <c r="AN13" i="1"/>
  <c r="AO13" i="1"/>
  <c r="AP13" i="1"/>
  <c r="AQ13" i="1"/>
  <c r="AR13" i="1"/>
  <c r="G14" i="1"/>
  <c r="H14" i="1"/>
  <c r="I14" i="1"/>
  <c r="I15" i="1" s="1"/>
  <c r="J14" i="1"/>
  <c r="J15" i="1" s="1"/>
  <c r="K14" i="1"/>
  <c r="L14" i="1"/>
  <c r="M14" i="1"/>
  <c r="M15" i="1" s="1"/>
  <c r="N14" i="1"/>
  <c r="N15" i="1" s="1"/>
  <c r="O14" i="1"/>
  <c r="P14" i="1"/>
  <c r="Q14" i="1"/>
  <c r="Q15" i="1" s="1"/>
  <c r="R14" i="1"/>
  <c r="R15" i="1" s="1"/>
  <c r="S14" i="1"/>
  <c r="T14" i="1"/>
  <c r="U14" i="1"/>
  <c r="U15" i="1" s="1"/>
  <c r="V14" i="1"/>
  <c r="V15" i="1" s="1"/>
  <c r="W14" i="1"/>
  <c r="X14" i="1"/>
  <c r="Y14" i="1"/>
  <c r="Y15" i="1" s="1"/>
  <c r="Z14" i="1"/>
  <c r="Z15" i="1" s="1"/>
  <c r="AA14" i="1"/>
  <c r="AB14" i="1"/>
  <c r="AC14" i="1"/>
  <c r="AC15" i="1" s="1"/>
  <c r="AD14" i="1"/>
  <c r="AE18" i="1" s="1"/>
  <c r="AE14" i="1"/>
  <c r="AF14" i="1"/>
  <c r="AF15" i="1" s="1"/>
  <c r="AG14" i="1"/>
  <c r="AG15" i="1" s="1"/>
  <c r="AH14" i="1"/>
  <c r="AH15" i="1" s="1"/>
  <c r="AI14" i="1"/>
  <c r="AJ14" i="1"/>
  <c r="AK14" i="1"/>
  <c r="AK15" i="1" s="1"/>
  <c r="AL14" i="1"/>
  <c r="AL15" i="1" s="1"/>
  <c r="AM14" i="1"/>
  <c r="AM15" i="1" s="1"/>
  <c r="AN14" i="1"/>
  <c r="AO14" i="1"/>
  <c r="AP14" i="1"/>
  <c r="AP15" i="1" s="1"/>
  <c r="AQ14" i="1"/>
  <c r="AR14" i="1"/>
  <c r="G15" i="1"/>
  <c r="H15" i="1"/>
  <c r="K15" i="1"/>
  <c r="L15" i="1"/>
  <c r="O15" i="1"/>
  <c r="P15" i="1"/>
  <c r="S15" i="1"/>
  <c r="T15" i="1"/>
  <c r="W15" i="1"/>
  <c r="X15" i="1"/>
  <c r="AA15" i="1"/>
  <c r="AB15" i="1"/>
  <c r="AE15" i="1"/>
  <c r="AI15" i="1"/>
  <c r="AJ15" i="1"/>
  <c r="AN15" i="1"/>
  <c r="AQ15" i="1"/>
  <c r="AR15" i="1"/>
  <c r="F15" i="1"/>
  <c r="F14" i="1"/>
  <c r="F13" i="1"/>
  <c r="AN18" i="1" l="1"/>
  <c r="AU12" i="1"/>
  <c r="AS12" i="1"/>
  <c r="AO15" i="1"/>
  <c r="AN19" i="1"/>
  <c r="AN19" i="5"/>
  <c r="B12" i="4"/>
  <c r="K12" i="4" s="1"/>
  <c r="AE19" i="5"/>
  <c r="B10" i="4"/>
  <c r="K10" i="4" s="1"/>
  <c r="AD15" i="1"/>
  <c r="AE19" i="1"/>
  <c r="H9" i="4"/>
  <c r="H8" i="4"/>
  <c r="H7" i="4"/>
  <c r="J19" i="5"/>
  <c r="H11" i="4"/>
  <c r="H5" i="4"/>
  <c r="H12" i="4" l="1"/>
  <c r="K13" i="4"/>
  <c r="H10" i="4"/>
  <c r="H7" i="3"/>
  <c r="H11" i="3" s="1"/>
  <c r="L7" i="3"/>
  <c r="L11" i="3" s="1"/>
  <c r="P7" i="3"/>
  <c r="P11" i="3" s="1"/>
  <c r="D7" i="3"/>
  <c r="D11" i="3" s="1"/>
  <c r="P6" i="3"/>
  <c r="L6" i="4" l="1"/>
  <c r="L8" i="4"/>
  <c r="L12" i="4"/>
  <c r="L9" i="4"/>
  <c r="L5" i="4"/>
  <c r="L7" i="4"/>
  <c r="L11" i="4"/>
  <c r="L10" i="4"/>
  <c r="D6" i="3"/>
  <c r="D12" i="3" s="1"/>
  <c r="B13" i="4"/>
  <c r="L6" i="3"/>
  <c r="L12" i="3" s="1"/>
  <c r="E13" i="4"/>
  <c r="H6" i="3"/>
  <c r="H12" i="3" s="1"/>
  <c r="P10" i="3"/>
  <c r="P12" i="3"/>
  <c r="L13" i="4" l="1"/>
  <c r="C12" i="4"/>
  <c r="C5" i="4"/>
  <c r="C9" i="4"/>
  <c r="C11" i="4"/>
  <c r="C10" i="4"/>
  <c r="C6" i="4"/>
  <c r="C8" i="4"/>
  <c r="C7" i="4"/>
  <c r="F6" i="4"/>
  <c r="F12" i="4"/>
  <c r="F9" i="4"/>
  <c r="F8" i="4"/>
  <c r="F11" i="4"/>
  <c r="F7" i="4"/>
  <c r="F10" i="4"/>
  <c r="F5" i="4"/>
  <c r="H13" i="4"/>
  <c r="D10" i="3"/>
  <c r="H10" i="3"/>
  <c r="F13" i="4" l="1"/>
  <c r="C13" i="4"/>
  <c r="I5" i="4"/>
  <c r="I8" i="4"/>
  <c r="I11" i="4"/>
  <c r="I6" i="4"/>
  <c r="I9" i="4"/>
  <c r="I12" i="4"/>
  <c r="I7" i="4"/>
  <c r="I10" i="4"/>
  <c r="I13" i="4" l="1"/>
</calcChain>
</file>

<file path=xl/sharedStrings.xml><?xml version="1.0" encoding="utf-8"?>
<sst xmlns="http://schemas.openxmlformats.org/spreadsheetml/2006/main" count="247" uniqueCount="72">
  <si>
    <t>Adults</t>
  </si>
  <si>
    <t>Kids</t>
  </si>
  <si>
    <t>Dogs</t>
  </si>
  <si>
    <t>Hang Glider</t>
  </si>
  <si>
    <t xml:space="preserve">T0  </t>
  </si>
  <si>
    <t xml:space="preserve">T1   </t>
  </si>
  <si>
    <t xml:space="preserve">T2   </t>
  </si>
  <si>
    <t xml:space="preserve">T3   </t>
  </si>
  <si>
    <t>Surfer, Windsurfer, Kite Boarder</t>
  </si>
  <si>
    <t>Motorized Boater</t>
  </si>
  <si>
    <t>Non-motorized Boater</t>
  </si>
  <si>
    <t xml:space="preserve">T4 </t>
  </si>
  <si>
    <t>Angler</t>
  </si>
  <si>
    <t>Bicyclist</t>
  </si>
  <si>
    <t>T5</t>
  </si>
  <si>
    <t xml:space="preserve">T7  </t>
  </si>
  <si>
    <t xml:space="preserve">T6  </t>
  </si>
  <si>
    <t xml:space="preserve">T8 </t>
  </si>
  <si>
    <t xml:space="preserve">T9 </t>
  </si>
  <si>
    <t xml:space="preserve">T10 </t>
  </si>
  <si>
    <t xml:space="preserve">T11  </t>
  </si>
  <si>
    <t xml:space="preserve">T12 </t>
  </si>
  <si>
    <t>Park Staff &amp; Law Enforcement</t>
  </si>
  <si>
    <t>Other Recreator</t>
  </si>
  <si>
    <t>Crabber</t>
  </si>
  <si>
    <t>Runner, Walker</t>
  </si>
  <si>
    <t>Dog Walker</t>
  </si>
  <si>
    <t>Picnicker</t>
  </si>
  <si>
    <t>Rollerblader, Rollerskater, Skateboarder</t>
  </si>
  <si>
    <t>Date</t>
  </si>
  <si>
    <t>Shift</t>
  </si>
  <si>
    <t>Location</t>
  </si>
  <si>
    <t>AM</t>
  </si>
  <si>
    <t>PM</t>
  </si>
  <si>
    <t>Total</t>
  </si>
  <si>
    <t>Total Dogs</t>
  </si>
  <si>
    <t>Adult Visitors</t>
  </si>
  <si>
    <t>Kid Visitors</t>
  </si>
  <si>
    <t>Dog Visitors</t>
  </si>
  <si>
    <t>Dogs per person</t>
  </si>
  <si>
    <t>Dogs per vehicle</t>
  </si>
  <si>
    <t>Persons per vehicle</t>
  </si>
  <si>
    <t>Total Visitors</t>
  </si>
  <si>
    <t>Total Vehicles</t>
  </si>
  <si>
    <t>Thu/Fri Total</t>
  </si>
  <si>
    <t>Sat/Sun Total</t>
  </si>
  <si>
    <t>Overall Total</t>
  </si>
  <si>
    <t>Thu/Fri Visitors</t>
  </si>
  <si>
    <t>Sat/Sun Visitors</t>
  </si>
  <si>
    <t>Dog walker</t>
  </si>
  <si>
    <t>Runner/walker</t>
  </si>
  <si>
    <t>Other recreator</t>
  </si>
  <si>
    <t xml:space="preserve">   TOTAL</t>
  </si>
  <si>
    <t>Count</t>
  </si>
  <si>
    <t>Percent</t>
  </si>
  <si>
    <t>Thursday/Friday</t>
  </si>
  <si>
    <t>Saturday/Sunday</t>
  </si>
  <si>
    <t>Combined</t>
  </si>
  <si>
    <t>NA</t>
  </si>
  <si>
    <t>Overall Visitors</t>
  </si>
  <si>
    <t>Surfer, Winsurfer, Kite Boarder</t>
  </si>
  <si>
    <t>Non-Motorized Boater</t>
  </si>
  <si>
    <t>Missed Minutes</t>
  </si>
  <si>
    <t>Adjust for Missed Time</t>
  </si>
  <si>
    <t>Thu Visitors</t>
  </si>
  <si>
    <t>Fri Visitors</t>
  </si>
  <si>
    <t>Sat Visitors</t>
  </si>
  <si>
    <t>Sun Visitors</t>
  </si>
  <si>
    <t>Weekly</t>
  </si>
  <si>
    <t>Muir Beach Visits by Activity</t>
  </si>
  <si>
    <t>TOTAL</t>
  </si>
  <si>
    <t>Muir Beach Count Data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</si>
</sst>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/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quotePrefix="1" applyNumberForma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165" fontId="0" fillId="0" borderId="0" xfId="1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2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0" fillId="0" borderId="3" xfId="2" applyNumberFormat="1" applyFon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165" fontId="0" fillId="0" borderId="0" xfId="1" applyNumberFormat="1" applyFont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0" xfId="1" applyNumberFormat="1" applyFont="1" applyAlignment="1">
      <alignment horizontal="right"/>
    </xf>
    <xf numFmtId="1" fontId="0" fillId="0" borderId="3" xfId="1" applyNumberFormat="1" applyFont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3" xfId="0" applyFont="1" applyBorder="1"/>
    <xf numFmtId="164" fontId="0" fillId="0" borderId="0" xfId="2" applyNumberFormat="1" applyFont="1"/>
    <xf numFmtId="164" fontId="0" fillId="0" borderId="3" xfId="2" applyNumberFormat="1" applyFont="1" applyBorder="1"/>
    <xf numFmtId="0" fontId="3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14" fontId="3" fillId="0" borderId="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" fontId="0" fillId="0" borderId="3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="90" zoomScaleNormal="90" workbookViewId="0">
      <selection activeCell="P8" sqref="P8"/>
    </sheetView>
  </sheetViews>
  <sheetFormatPr defaultRowHeight="14.4" x14ac:dyDescent="0.3"/>
  <cols>
    <col min="1" max="1" width="17.21875" customWidth="1"/>
    <col min="2" max="2" width="9.5546875" customWidth="1"/>
    <col min="3" max="3" width="8.88671875" customWidth="1"/>
    <col min="4" max="4" width="12.88671875" style="1" customWidth="1"/>
    <col min="5" max="5" width="3.33203125" style="1" customWidth="1"/>
    <col min="6" max="6" width="9.5546875" style="1" customWidth="1"/>
    <col min="7" max="7" width="8.88671875" style="1" customWidth="1"/>
    <col min="8" max="8" width="11" style="1" customWidth="1"/>
    <col min="9" max="9" width="3.109375" style="1" customWidth="1"/>
    <col min="10" max="10" width="9.5546875" style="1" customWidth="1"/>
    <col min="11" max="11" width="8.88671875" style="1" customWidth="1"/>
    <col min="12" max="12" width="11" style="1" customWidth="1"/>
    <col min="13" max="13" width="3.5546875" style="1" customWidth="1"/>
    <col min="14" max="14" width="9.5546875" style="1" customWidth="1"/>
    <col min="15" max="15" width="8.88671875" style="1" customWidth="1"/>
    <col min="16" max="16" width="11" style="1" customWidth="1"/>
    <col min="20" max="20" width="11.109375" bestFit="1" customWidth="1"/>
  </cols>
  <sheetData>
    <row r="1" spans="1:20" ht="18" x14ac:dyDescent="0.35">
      <c r="A1" s="26" t="s">
        <v>71</v>
      </c>
    </row>
    <row r="2" spans="1:20" ht="18" x14ac:dyDescent="0.35">
      <c r="A2" s="26"/>
    </row>
    <row r="3" spans="1:20" ht="15" thickBot="1" x14ac:dyDescent="0.35">
      <c r="A3" s="21"/>
      <c r="B3" s="64">
        <v>40773</v>
      </c>
      <c r="C3" s="64"/>
      <c r="D3" s="64"/>
      <c r="E3" s="65"/>
      <c r="F3" s="64">
        <v>40774</v>
      </c>
      <c r="G3" s="64"/>
      <c r="H3" s="64"/>
      <c r="I3" s="65"/>
      <c r="J3" s="64">
        <v>40775</v>
      </c>
      <c r="K3" s="64"/>
      <c r="L3" s="64"/>
      <c r="M3" s="65"/>
      <c r="N3" s="64">
        <v>40776</v>
      </c>
      <c r="O3" s="64"/>
      <c r="P3" s="64"/>
    </row>
    <row r="4" spans="1:20" ht="15" thickBot="1" x14ac:dyDescent="0.35">
      <c r="A4" s="4"/>
      <c r="B4" s="32" t="s">
        <v>32</v>
      </c>
      <c r="C4" s="32" t="s">
        <v>33</v>
      </c>
      <c r="D4" s="31" t="s">
        <v>70</v>
      </c>
      <c r="E4" s="31"/>
      <c r="F4" s="32" t="s">
        <v>32</v>
      </c>
      <c r="G4" s="32" t="s">
        <v>33</v>
      </c>
      <c r="H4" s="32" t="s">
        <v>70</v>
      </c>
      <c r="I4" s="3"/>
      <c r="J4" s="32" t="s">
        <v>32</v>
      </c>
      <c r="K4" s="32" t="s">
        <v>33</v>
      </c>
      <c r="L4" s="32" t="s">
        <v>70</v>
      </c>
      <c r="M4" s="3"/>
      <c r="N4" s="32" t="s">
        <v>32</v>
      </c>
      <c r="O4" s="32" t="s">
        <v>33</v>
      </c>
      <c r="P4" s="32" t="s">
        <v>70</v>
      </c>
    </row>
    <row r="5" spans="1:20" hidden="1" x14ac:dyDescent="0.3">
      <c r="B5" s="1" t="s">
        <v>32</v>
      </c>
      <c r="C5" s="1" t="s">
        <v>33</v>
      </c>
      <c r="D5" s="1" t="s">
        <v>34</v>
      </c>
      <c r="F5" s="1" t="s">
        <v>32</v>
      </c>
      <c r="G5" s="1" t="s">
        <v>33</v>
      </c>
      <c r="H5" s="1" t="s">
        <v>34</v>
      </c>
      <c r="J5" s="1" t="s">
        <v>32</v>
      </c>
      <c r="K5" s="1" t="s">
        <v>33</v>
      </c>
      <c r="L5" s="1" t="s">
        <v>34</v>
      </c>
      <c r="N5" s="1" t="s">
        <v>32</v>
      </c>
      <c r="O5" s="1" t="s">
        <v>33</v>
      </c>
      <c r="P5" s="1" t="s">
        <v>34</v>
      </c>
    </row>
    <row r="6" spans="1:20" x14ac:dyDescent="0.3">
      <c r="A6" t="s">
        <v>42</v>
      </c>
      <c r="B6" s="48">
        <f>'Adj Raw Counts'!AS4+'Adj Raw Counts'!AT4</f>
        <v>204.15189873417719</v>
      </c>
      <c r="C6" s="48">
        <f>'Adj Raw Counts'!AS5+'Adj Raw Counts'!AT5</f>
        <v>551.04000000000008</v>
      </c>
      <c r="D6" s="18">
        <f>SUM(B6:C6)</f>
        <v>755.19189873417724</v>
      </c>
      <c r="E6" s="18"/>
      <c r="F6" s="18">
        <f>'Adj Raw Counts'!AS6+'Adj Raw Counts'!AT6</f>
        <v>191</v>
      </c>
      <c r="G6" s="18">
        <f>'Adj Raw Counts'!AS7+'Adj Raw Counts'!AT7</f>
        <v>383.52631578947376</v>
      </c>
      <c r="H6" s="18">
        <f>SUM(F6:G6)</f>
        <v>574.52631578947376</v>
      </c>
      <c r="I6" s="18"/>
      <c r="J6" s="18">
        <f>'Adj Raw Counts'!AS8+'Adj Raw Counts'!AT8</f>
        <v>443</v>
      </c>
      <c r="K6" s="18">
        <f>'Adj Raw Counts'!AS9+'Adj Raw Counts'!AT9</f>
        <v>879.82758620689651</v>
      </c>
      <c r="L6" s="18">
        <f>SUM(J6:K6)</f>
        <v>1322.8275862068965</v>
      </c>
      <c r="M6" s="18"/>
      <c r="N6" s="18">
        <f>'Adj Raw Counts'!AS10+'Adj Raw Counts'!AT10</f>
        <v>304</v>
      </c>
      <c r="O6" s="18">
        <f>'Adj Raw Counts'!AS11+'Adj Raw Counts'!AT11</f>
        <v>1004.64</v>
      </c>
      <c r="P6" s="18">
        <f>SUM(N6:O6)</f>
        <v>1308.6399999999999</v>
      </c>
      <c r="Q6" s="22"/>
      <c r="R6" s="22"/>
      <c r="S6" s="22"/>
    </row>
    <row r="7" spans="1:20" s="7" customFormat="1" x14ac:dyDescent="0.3">
      <c r="A7" s="7" t="s">
        <v>35</v>
      </c>
      <c r="B7" s="47">
        <f>'Adj Raw Counts'!AU4</f>
        <v>18.075949367088604</v>
      </c>
      <c r="C7" s="47">
        <f>'Adj Raw Counts'!AU5</f>
        <v>25.76</v>
      </c>
      <c r="D7" s="19">
        <f>SUM(B7:C7)</f>
        <v>43.835949367088602</v>
      </c>
      <c r="E7" s="19"/>
      <c r="F7" s="47">
        <f>'Adj Raw Counts'!AU6</f>
        <v>19</v>
      </c>
      <c r="G7" s="47">
        <f>'Adj Raw Counts'!AU7</f>
        <v>14.368421052631581</v>
      </c>
      <c r="H7" s="19">
        <f>SUM(F7:G7)</f>
        <v>33.368421052631582</v>
      </c>
      <c r="I7" s="19"/>
      <c r="J7" s="47">
        <f>'Adj Raw Counts'!AU8</f>
        <v>41</v>
      </c>
      <c r="K7" s="47">
        <f>'Adj Raw Counts'!AU9</f>
        <v>47.068965517241381</v>
      </c>
      <c r="L7" s="19">
        <f>SUM(J7:K7)</f>
        <v>88.068965517241381</v>
      </c>
      <c r="M7" s="19"/>
      <c r="N7" s="47">
        <f>'Adj Raw Counts'!AU10</f>
        <v>29</v>
      </c>
      <c r="O7" s="47">
        <f>'Adj Raw Counts'!AU11</f>
        <v>56</v>
      </c>
      <c r="P7" s="19">
        <f>SUM(N7:O7)</f>
        <v>85</v>
      </c>
      <c r="R7" s="22"/>
      <c r="T7" s="36"/>
    </row>
    <row r="8" spans="1:20" x14ac:dyDescent="0.3">
      <c r="A8" s="7" t="s">
        <v>43</v>
      </c>
      <c r="B8" s="6"/>
      <c r="C8" s="6"/>
      <c r="D8" s="19">
        <v>430</v>
      </c>
      <c r="E8" s="19"/>
      <c r="F8" s="19"/>
      <c r="G8" s="19"/>
      <c r="H8" s="19">
        <v>381</v>
      </c>
      <c r="I8" s="19"/>
      <c r="J8" s="19"/>
      <c r="K8" s="19"/>
      <c r="L8" s="19">
        <v>660</v>
      </c>
      <c r="M8" s="19"/>
      <c r="N8" s="19"/>
      <c r="O8" s="19"/>
      <c r="P8" s="20">
        <v>628</v>
      </c>
    </row>
    <row r="9" spans="1:20" x14ac:dyDescent="0.3">
      <c r="A9" s="7"/>
      <c r="B9" s="6"/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20" x14ac:dyDescent="0.3">
      <c r="A10" t="s">
        <v>39</v>
      </c>
      <c r="B10" s="17"/>
      <c r="C10" s="17"/>
      <c r="D10" s="17">
        <f t="shared" ref="C10:P10" si="0">D7/D6</f>
        <v>5.8046106480438529E-2</v>
      </c>
      <c r="E10" s="17"/>
      <c r="F10" s="17"/>
      <c r="G10" s="17"/>
      <c r="H10" s="17">
        <f t="shared" si="0"/>
        <v>5.807988274093074E-2</v>
      </c>
      <c r="I10" s="17"/>
      <c r="J10" s="17"/>
      <c r="K10" s="17"/>
      <c r="L10" s="17">
        <f t="shared" si="0"/>
        <v>6.6576299463010274E-2</v>
      </c>
      <c r="M10" s="17"/>
      <c r="N10" s="17"/>
      <c r="O10" s="17"/>
      <c r="P10" s="17">
        <f t="shared" si="0"/>
        <v>6.4952928230835066E-2</v>
      </c>
    </row>
    <row r="11" spans="1:20" x14ac:dyDescent="0.3">
      <c r="A11" t="s">
        <v>40</v>
      </c>
      <c r="B11" s="1"/>
      <c r="C11" s="1"/>
      <c r="D11" s="17">
        <f>D7/D8</f>
        <v>0.10194406829555488</v>
      </c>
      <c r="E11" s="17"/>
      <c r="F11" s="17"/>
      <c r="G11" s="17"/>
      <c r="H11" s="17">
        <f>H7/H8</f>
        <v>8.7581157618455599E-2</v>
      </c>
      <c r="I11" s="17"/>
      <c r="J11" s="17"/>
      <c r="K11" s="17"/>
      <c r="L11" s="17">
        <f>L7/L8</f>
        <v>0.13343782654127481</v>
      </c>
      <c r="M11" s="17"/>
      <c r="P11" s="17">
        <f>P7/P8</f>
        <v>0.13535031847133758</v>
      </c>
    </row>
    <row r="12" spans="1:20" ht="15" thickBot="1" x14ac:dyDescent="0.35">
      <c r="A12" s="4" t="s">
        <v>41</v>
      </c>
      <c r="B12" s="3"/>
      <c r="C12" s="3"/>
      <c r="D12" s="35">
        <f>D6/D8</f>
        <v>1.7562602296143657</v>
      </c>
      <c r="E12" s="35"/>
      <c r="F12" s="35"/>
      <c r="G12" s="35"/>
      <c r="H12" s="35">
        <f>H6/H8</f>
        <v>1.507943086061611</v>
      </c>
      <c r="I12" s="35"/>
      <c r="J12" s="35"/>
      <c r="K12" s="35"/>
      <c r="L12" s="35">
        <f>L6/L8</f>
        <v>2.0042842215256007</v>
      </c>
      <c r="M12" s="35"/>
      <c r="N12" s="3"/>
      <c r="O12" s="3"/>
      <c r="P12" s="35">
        <f>P6/P8</f>
        <v>2.0838216560509553</v>
      </c>
    </row>
    <row r="16" spans="1:20" x14ac:dyDescent="0.3">
      <c r="O16" s="18"/>
    </row>
  </sheetData>
  <mergeCells count="4">
    <mergeCell ref="B3:D3"/>
    <mergeCell ref="F3:H3"/>
    <mergeCell ref="J3:L3"/>
    <mergeCell ref="N3:P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5" sqref="F15"/>
    </sheetView>
  </sheetViews>
  <sheetFormatPr defaultRowHeight="14.4" x14ac:dyDescent="0.3"/>
  <cols>
    <col min="1" max="1" width="36.21875" customWidth="1"/>
    <col min="2" max="2" width="9.109375" bestFit="1" customWidth="1"/>
    <col min="4" max="4" width="4.5546875" customWidth="1"/>
    <col min="5" max="5" width="9.109375" bestFit="1" customWidth="1"/>
    <col min="7" max="7" width="5.109375" customWidth="1"/>
    <col min="8" max="8" width="9.109375" bestFit="1" customWidth="1"/>
    <col min="10" max="10" width="6" customWidth="1"/>
    <col min="11" max="11" width="9.109375" bestFit="1" customWidth="1"/>
  </cols>
  <sheetData>
    <row r="1" spans="1:13" ht="18" x14ac:dyDescent="0.35">
      <c r="A1" s="26" t="s">
        <v>69</v>
      </c>
    </row>
    <row r="2" spans="1:13" ht="12" customHeight="1" x14ac:dyDescent="0.35">
      <c r="A2" s="26"/>
    </row>
    <row r="3" spans="1:13" x14ac:dyDescent="0.3">
      <c r="B3" s="54" t="s">
        <v>55</v>
      </c>
      <c r="C3" s="54"/>
      <c r="D3" s="24"/>
      <c r="E3" s="54" t="s">
        <v>56</v>
      </c>
      <c r="F3" s="54"/>
      <c r="G3" s="25"/>
      <c r="H3" s="54" t="s">
        <v>57</v>
      </c>
      <c r="I3" s="54"/>
      <c r="K3" s="54" t="s">
        <v>68</v>
      </c>
      <c r="L3" s="54"/>
    </row>
    <row r="4" spans="1:13" ht="15" thickBot="1" x14ac:dyDescent="0.35">
      <c r="A4" s="4"/>
      <c r="B4" s="33" t="s">
        <v>53</v>
      </c>
      <c r="C4" s="33" t="s">
        <v>54</v>
      </c>
      <c r="D4" s="33"/>
      <c r="E4" s="33" t="s">
        <v>53</v>
      </c>
      <c r="F4" s="33" t="s">
        <v>54</v>
      </c>
      <c r="G4" s="33"/>
      <c r="H4" s="33" t="s">
        <v>53</v>
      </c>
      <c r="I4" s="33" t="s">
        <v>54</v>
      </c>
      <c r="J4" s="4"/>
      <c r="K4" s="51" t="s">
        <v>53</v>
      </c>
      <c r="L4" s="51" t="s">
        <v>54</v>
      </c>
      <c r="M4" s="4"/>
    </row>
    <row r="5" spans="1:13" x14ac:dyDescent="0.3">
      <c r="A5" t="s">
        <v>60</v>
      </c>
      <c r="B5" s="41">
        <f>'Adj Raw Counts'!J17</f>
        <v>37.682531645569625</v>
      </c>
      <c r="C5" s="27">
        <f t="shared" ref="C5:C12" si="0">B5/$B$13</f>
        <v>2.8338734653694093E-2</v>
      </c>
      <c r="D5" s="27"/>
      <c r="E5" s="41">
        <f>'Adj Raw Counts'!J18</f>
        <v>10.340689655172415</v>
      </c>
      <c r="F5" s="27">
        <f t="shared" ref="F5:F12" si="1">E5/$E$13</f>
        <v>3.9296283599973584E-3</v>
      </c>
      <c r="G5" s="27"/>
      <c r="H5" s="41">
        <f t="shared" ref="H5:H12" si="2">B5+E5</f>
        <v>48.023221300742037</v>
      </c>
      <c r="I5" s="27">
        <f t="shared" ref="I5:I12" si="3">H5/$H$13</f>
        <v>1.2123445785321478E-2</v>
      </c>
      <c r="K5" s="50">
        <f>(5/2)*B5+E5</f>
        <v>104.54701876909647</v>
      </c>
      <c r="L5" s="52">
        <f>K5/$K$13</f>
        <v>1.755392493261726E-2</v>
      </c>
    </row>
    <row r="6" spans="1:13" x14ac:dyDescent="0.3">
      <c r="A6" t="s">
        <v>61</v>
      </c>
      <c r="B6" s="41">
        <f>'Adj Raw Counts'!P17</f>
        <v>2.1832911392405063</v>
      </c>
      <c r="C6" s="27">
        <f t="shared" si="0"/>
        <v>1.6419201567624108E-3</v>
      </c>
      <c r="D6" s="27"/>
      <c r="E6" s="41">
        <f>'Adj Raw Counts'!P18</f>
        <v>5.24</v>
      </c>
      <c r="F6" s="27">
        <f t="shared" si="1"/>
        <v>1.9912842656569247E-3</v>
      </c>
      <c r="G6" s="27"/>
      <c r="H6" s="41">
        <f t="shared" si="2"/>
        <v>7.4232911392405061</v>
      </c>
      <c r="I6" s="27">
        <f t="shared" si="3"/>
        <v>1.8740073080822049E-3</v>
      </c>
      <c r="K6" s="50">
        <f t="shared" ref="K6:K12" si="4">(5/2)*B6+E6</f>
        <v>10.698227848101265</v>
      </c>
      <c r="L6" s="52">
        <f t="shared" ref="L6:L12" si="5">K6/$K$13</f>
        <v>1.7962816230310005E-3</v>
      </c>
    </row>
    <row r="7" spans="1:13" x14ac:dyDescent="0.3">
      <c r="A7" t="s">
        <v>12</v>
      </c>
      <c r="B7" s="41">
        <f>'Adj Raw Counts'!S17</f>
        <v>6.5203997335109936</v>
      </c>
      <c r="C7" s="27">
        <f t="shared" si="0"/>
        <v>4.9035951093193194E-3</v>
      </c>
      <c r="D7" s="27"/>
      <c r="E7" s="41">
        <f>'Adj Raw Counts'!S18</f>
        <v>31.562758620689657</v>
      </c>
      <c r="F7" s="27">
        <f t="shared" si="1"/>
        <v>1.1994355843913505E-2</v>
      </c>
      <c r="G7" s="27"/>
      <c r="H7" s="41">
        <f t="shared" si="2"/>
        <v>38.083158354200648</v>
      </c>
      <c r="I7" s="27">
        <f t="shared" si="3"/>
        <v>9.6140802956471028E-3</v>
      </c>
      <c r="K7" s="50">
        <f t="shared" si="4"/>
        <v>47.86375795446714</v>
      </c>
      <c r="L7" s="52">
        <f t="shared" si="5"/>
        <v>8.0365449346895771E-3</v>
      </c>
    </row>
    <row r="8" spans="1:13" x14ac:dyDescent="0.3">
      <c r="A8" t="s">
        <v>13</v>
      </c>
      <c r="B8" s="41">
        <f>'Adj Raw Counts'!V17</f>
        <v>2.1832911392405063</v>
      </c>
      <c r="C8" s="27">
        <f t="shared" si="0"/>
        <v>1.6419201567624108E-3</v>
      </c>
      <c r="D8" s="27"/>
      <c r="E8" s="41">
        <f>'Adj Raw Counts'!V18</f>
        <v>3.2068965517241379</v>
      </c>
      <c r="F8" s="27">
        <f t="shared" si="1"/>
        <v>1.2186722605033824E-3</v>
      </c>
      <c r="G8" s="27"/>
      <c r="H8" s="41">
        <f t="shared" si="2"/>
        <v>5.3901876909646447</v>
      </c>
      <c r="I8" s="27">
        <f t="shared" si="3"/>
        <v>1.3607510382296513E-3</v>
      </c>
      <c r="K8" s="50">
        <f t="shared" si="4"/>
        <v>8.6651243998254035</v>
      </c>
      <c r="L8" s="52">
        <f t="shared" si="5"/>
        <v>1.4549142102489804E-3</v>
      </c>
    </row>
    <row r="9" spans="1:13" x14ac:dyDescent="0.3">
      <c r="A9" t="s">
        <v>27</v>
      </c>
      <c r="B9" s="41">
        <f>'Adj Raw Counts'!AB17</f>
        <v>16.176202531645568</v>
      </c>
      <c r="C9" s="27">
        <f t="shared" si="0"/>
        <v>1.2165135706921498E-2</v>
      </c>
      <c r="D9" s="27"/>
      <c r="E9" s="41">
        <f>'Adj Raw Counts'!AB18</f>
        <v>140.82758620689657</v>
      </c>
      <c r="F9" s="27">
        <f t="shared" si="1"/>
        <v>5.3516747439739935E-2</v>
      </c>
      <c r="G9" s="27"/>
      <c r="H9" s="41">
        <f t="shared" si="2"/>
        <v>157.00378873854214</v>
      </c>
      <c r="I9" s="27">
        <f t="shared" si="3"/>
        <v>3.9635552745237675E-2</v>
      </c>
      <c r="K9" s="50">
        <f t="shared" si="4"/>
        <v>181.2680925360105</v>
      </c>
      <c r="L9" s="52">
        <f t="shared" si="5"/>
        <v>3.0435745815799574E-2</v>
      </c>
    </row>
    <row r="10" spans="1:13" x14ac:dyDescent="0.3">
      <c r="A10" t="s">
        <v>49</v>
      </c>
      <c r="B10" s="41">
        <f>'Adj Raw Counts'!AE17</f>
        <v>65.647914723517658</v>
      </c>
      <c r="C10" s="27">
        <f t="shared" si="0"/>
        <v>4.9369794296632165E-2</v>
      </c>
      <c r="D10" s="27"/>
      <c r="E10" s="41">
        <f>'Adj Raw Counts'!AE18</f>
        <v>161.88137931034484</v>
      </c>
      <c r="F10" s="27">
        <f t="shared" si="1"/>
        <v>6.1517527389986656E-2</v>
      </c>
      <c r="G10" s="27"/>
      <c r="H10" s="41">
        <f t="shared" si="2"/>
        <v>227.5292940338625</v>
      </c>
      <c r="I10" s="27">
        <f t="shared" si="3"/>
        <v>5.7439692425409604E-2</v>
      </c>
      <c r="K10" s="50">
        <f t="shared" si="4"/>
        <v>326.00116611913899</v>
      </c>
      <c r="L10" s="52">
        <f t="shared" si="5"/>
        <v>5.4737094040338378E-2</v>
      </c>
    </row>
    <row r="11" spans="1:13" x14ac:dyDescent="0.3">
      <c r="A11" t="s">
        <v>50</v>
      </c>
      <c r="B11" s="41">
        <f>'Adj Raw Counts'!AH17</f>
        <v>171.27245836109262</v>
      </c>
      <c r="C11" s="27">
        <f t="shared" si="0"/>
        <v>0.1288035739379926</v>
      </c>
      <c r="D11" s="27"/>
      <c r="E11" s="41">
        <f>'Adj Raw Counts'!AH18</f>
        <v>186.86344827586208</v>
      </c>
      <c r="F11" s="27">
        <f t="shared" si="1"/>
        <v>7.1011115339336017E-2</v>
      </c>
      <c r="G11" s="27"/>
      <c r="H11" s="41">
        <f t="shared" si="2"/>
        <v>358.1359066369547</v>
      </c>
      <c r="I11" s="27">
        <f t="shared" si="3"/>
        <v>9.041128708754459E-2</v>
      </c>
      <c r="K11" s="50">
        <f t="shared" si="4"/>
        <v>615.04459417859357</v>
      </c>
      <c r="L11" s="52">
        <f t="shared" si="5"/>
        <v>0.10326881400863483</v>
      </c>
    </row>
    <row r="12" spans="1:13" ht="15" thickBot="1" x14ac:dyDescent="0.35">
      <c r="A12" s="4" t="s">
        <v>51</v>
      </c>
      <c r="B12" s="42">
        <f>'Adj Raw Counts'!AN17</f>
        <v>1028.0521252498336</v>
      </c>
      <c r="C12" s="34">
        <f t="shared" si="0"/>
        <v>0.77313532598191548</v>
      </c>
      <c r="D12" s="34"/>
      <c r="E12" s="42">
        <f>'Adj Raw Counts'!AN18</f>
        <v>2091.5448275862068</v>
      </c>
      <c r="F12" s="34">
        <f t="shared" si="1"/>
        <v>0.79482066910086613</v>
      </c>
      <c r="G12" s="34"/>
      <c r="H12" s="42">
        <f t="shared" si="2"/>
        <v>3119.5969528360401</v>
      </c>
      <c r="I12" s="34">
        <f t="shared" si="3"/>
        <v>0.78754118331452772</v>
      </c>
      <c r="J12" s="4"/>
      <c r="K12" s="66">
        <f t="shared" si="4"/>
        <v>4661.6751407107913</v>
      </c>
      <c r="L12" s="53">
        <f t="shared" si="5"/>
        <v>0.78271668043464038</v>
      </c>
    </row>
    <row r="13" spans="1:13" x14ac:dyDescent="0.3">
      <c r="A13" s="25" t="s">
        <v>52</v>
      </c>
      <c r="B13" s="28">
        <f>SUM(B5:B12)</f>
        <v>1329.7182145236511</v>
      </c>
      <c r="C13" s="30">
        <f>SUM(C5:C12)</f>
        <v>1</v>
      </c>
      <c r="D13" s="29"/>
      <c r="E13" s="28">
        <f>SUM(E5:E12)</f>
        <v>2631.4675862068966</v>
      </c>
      <c r="F13" s="30">
        <f>SUM(F5:F12)</f>
        <v>0.99999999999999989</v>
      </c>
      <c r="G13" s="30"/>
      <c r="H13" s="28">
        <f>SUM(H5:H12)</f>
        <v>3961.1858007305473</v>
      </c>
      <c r="I13" s="30">
        <f>SUM(I5:I12)</f>
        <v>1</v>
      </c>
      <c r="K13" s="28">
        <f>SUM(K5:K12)</f>
        <v>5955.7631225160249</v>
      </c>
      <c r="L13" s="30">
        <f>SUM(L5:L12)</f>
        <v>1</v>
      </c>
    </row>
    <row r="14" spans="1:13" x14ac:dyDescent="0.3">
      <c r="E14" s="23"/>
    </row>
  </sheetData>
  <mergeCells count="4">
    <mergeCell ref="B3:C3"/>
    <mergeCell ref="E3:F3"/>
    <mergeCell ref="H3:I3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5.77734375" defaultRowHeight="14.4" x14ac:dyDescent="0.3"/>
  <cols>
    <col min="1" max="1" width="17.109375" customWidth="1"/>
    <col min="2" max="2" width="9.21875" style="1" customWidth="1"/>
    <col min="3" max="5" width="9.6640625" style="1" customWidth="1"/>
    <col min="6" max="44" width="6.77734375" style="1" customWidth="1"/>
    <col min="45" max="45" width="16.109375" customWidth="1"/>
    <col min="46" max="46" width="15.109375" customWidth="1"/>
    <col min="47" max="47" width="12.44140625" customWidth="1"/>
  </cols>
  <sheetData>
    <row r="1" spans="1:47" s="11" customFormat="1" x14ac:dyDescent="0.3">
      <c r="A1" s="58" t="s">
        <v>29</v>
      </c>
      <c r="B1" s="58" t="s">
        <v>30</v>
      </c>
      <c r="C1" s="60" t="s">
        <v>31</v>
      </c>
      <c r="D1" s="43"/>
      <c r="E1" s="43"/>
      <c r="F1" s="55" t="s">
        <v>4</v>
      </c>
      <c r="G1" s="56"/>
      <c r="H1" s="57"/>
      <c r="I1" s="55" t="s">
        <v>5</v>
      </c>
      <c r="J1" s="56"/>
      <c r="K1" s="57"/>
      <c r="L1" s="55" t="s">
        <v>6</v>
      </c>
      <c r="M1" s="56"/>
      <c r="N1" s="57"/>
      <c r="O1" s="55" t="s">
        <v>7</v>
      </c>
      <c r="P1" s="56"/>
      <c r="Q1" s="57"/>
      <c r="R1" s="55" t="s">
        <v>11</v>
      </c>
      <c r="S1" s="56"/>
      <c r="T1" s="57"/>
      <c r="U1" s="55" t="s">
        <v>14</v>
      </c>
      <c r="V1" s="56"/>
      <c r="W1" s="57"/>
      <c r="X1" s="55" t="s">
        <v>16</v>
      </c>
      <c r="Y1" s="56"/>
      <c r="Z1" s="57"/>
      <c r="AA1" s="55" t="s">
        <v>15</v>
      </c>
      <c r="AB1" s="56"/>
      <c r="AC1" s="57"/>
      <c r="AD1" s="55" t="s">
        <v>17</v>
      </c>
      <c r="AE1" s="56"/>
      <c r="AF1" s="57"/>
      <c r="AG1" s="55" t="s">
        <v>18</v>
      </c>
      <c r="AH1" s="56"/>
      <c r="AI1" s="57"/>
      <c r="AJ1" s="55" t="s">
        <v>19</v>
      </c>
      <c r="AK1" s="56"/>
      <c r="AL1" s="57"/>
      <c r="AM1" s="55" t="s">
        <v>20</v>
      </c>
      <c r="AN1" s="56"/>
      <c r="AO1" s="57"/>
      <c r="AP1" s="55" t="s">
        <v>21</v>
      </c>
      <c r="AQ1" s="56"/>
      <c r="AR1" s="57"/>
    </row>
    <row r="2" spans="1:47" s="12" customFormat="1" ht="44.4" customHeight="1" x14ac:dyDescent="0.3">
      <c r="A2" s="58"/>
      <c r="B2" s="58"/>
      <c r="C2" s="60"/>
      <c r="D2" s="39"/>
      <c r="E2" s="39"/>
      <c r="F2" s="62" t="s">
        <v>3</v>
      </c>
      <c r="G2" s="63"/>
      <c r="H2" s="62"/>
      <c r="I2" s="62" t="s">
        <v>8</v>
      </c>
      <c r="J2" s="63"/>
      <c r="K2" s="62"/>
      <c r="L2" s="62" t="s">
        <v>9</v>
      </c>
      <c r="M2" s="63"/>
      <c r="N2" s="62"/>
      <c r="O2" s="62" t="s">
        <v>10</v>
      </c>
      <c r="P2" s="62"/>
      <c r="Q2" s="62"/>
      <c r="R2" s="62" t="s">
        <v>12</v>
      </c>
      <c r="S2" s="62"/>
      <c r="T2" s="62"/>
      <c r="U2" s="62" t="s">
        <v>13</v>
      </c>
      <c r="V2" s="62"/>
      <c r="W2" s="62"/>
      <c r="X2" s="62" t="s">
        <v>28</v>
      </c>
      <c r="Y2" s="62"/>
      <c r="Z2" s="62"/>
      <c r="AA2" s="62" t="s">
        <v>27</v>
      </c>
      <c r="AB2" s="62"/>
      <c r="AC2" s="62"/>
      <c r="AD2" s="62" t="s">
        <v>26</v>
      </c>
      <c r="AE2" s="62"/>
      <c r="AF2" s="62"/>
      <c r="AG2" s="62" t="s">
        <v>25</v>
      </c>
      <c r="AH2" s="62"/>
      <c r="AI2" s="62"/>
      <c r="AJ2" s="62" t="s">
        <v>24</v>
      </c>
      <c r="AK2" s="62"/>
      <c r="AL2" s="62"/>
      <c r="AM2" s="62" t="s">
        <v>23</v>
      </c>
      <c r="AN2" s="62"/>
      <c r="AO2" s="62"/>
      <c r="AP2" s="62" t="s">
        <v>22</v>
      </c>
      <c r="AQ2" s="62"/>
      <c r="AR2" s="62"/>
    </row>
    <row r="3" spans="1:47" s="16" customFormat="1" ht="43.8" thickBot="1" x14ac:dyDescent="0.35">
      <c r="A3" s="59"/>
      <c r="B3" s="59"/>
      <c r="C3" s="61"/>
      <c r="D3" s="44" t="s">
        <v>62</v>
      </c>
      <c r="E3" s="44" t="s">
        <v>63</v>
      </c>
      <c r="F3" s="13" t="s">
        <v>0</v>
      </c>
      <c r="G3" s="14" t="s">
        <v>1</v>
      </c>
      <c r="H3" s="15" t="s">
        <v>2</v>
      </c>
      <c r="I3" s="13" t="s">
        <v>0</v>
      </c>
      <c r="J3" s="14" t="s">
        <v>1</v>
      </c>
      <c r="K3" s="15" t="s">
        <v>2</v>
      </c>
      <c r="L3" s="13" t="s">
        <v>0</v>
      </c>
      <c r="M3" s="14" t="s">
        <v>1</v>
      </c>
      <c r="N3" s="14" t="s">
        <v>2</v>
      </c>
      <c r="O3" s="13" t="s">
        <v>0</v>
      </c>
      <c r="P3" s="14" t="s">
        <v>1</v>
      </c>
      <c r="Q3" s="14" t="s">
        <v>2</v>
      </c>
      <c r="R3" s="13" t="s">
        <v>0</v>
      </c>
      <c r="S3" s="14" t="s">
        <v>1</v>
      </c>
      <c r="T3" s="15" t="s">
        <v>2</v>
      </c>
      <c r="U3" s="13" t="s">
        <v>0</v>
      </c>
      <c r="V3" s="14" t="s">
        <v>1</v>
      </c>
      <c r="W3" s="15" t="s">
        <v>2</v>
      </c>
      <c r="X3" s="13" t="s">
        <v>0</v>
      </c>
      <c r="Y3" s="14" t="s">
        <v>1</v>
      </c>
      <c r="Z3" s="15" t="s">
        <v>2</v>
      </c>
      <c r="AA3" s="13" t="s">
        <v>0</v>
      </c>
      <c r="AB3" s="14" t="s">
        <v>1</v>
      </c>
      <c r="AC3" s="15" t="s">
        <v>2</v>
      </c>
      <c r="AD3" s="13" t="s">
        <v>0</v>
      </c>
      <c r="AE3" s="14" t="s">
        <v>1</v>
      </c>
      <c r="AF3" s="15" t="s">
        <v>2</v>
      </c>
      <c r="AG3" s="13" t="s">
        <v>0</v>
      </c>
      <c r="AH3" s="14" t="s">
        <v>1</v>
      </c>
      <c r="AI3" s="15" t="s">
        <v>2</v>
      </c>
      <c r="AJ3" s="13" t="s">
        <v>0</v>
      </c>
      <c r="AK3" s="14" t="s">
        <v>1</v>
      </c>
      <c r="AL3" s="15" t="s">
        <v>2</v>
      </c>
      <c r="AM3" s="13" t="s">
        <v>0</v>
      </c>
      <c r="AN3" s="14" t="s">
        <v>1</v>
      </c>
      <c r="AO3" s="15" t="s">
        <v>2</v>
      </c>
      <c r="AP3" s="13" t="s">
        <v>0</v>
      </c>
      <c r="AQ3" s="14" t="s">
        <v>1</v>
      </c>
      <c r="AR3" s="15" t="s">
        <v>2</v>
      </c>
      <c r="AS3" s="37" t="s">
        <v>36</v>
      </c>
      <c r="AT3" s="37" t="s">
        <v>37</v>
      </c>
      <c r="AU3" s="37" t="s">
        <v>38</v>
      </c>
    </row>
    <row r="4" spans="1:47" x14ac:dyDescent="0.3">
      <c r="A4" s="2">
        <v>40773</v>
      </c>
      <c r="B4" s="1" t="s">
        <v>32</v>
      </c>
      <c r="C4" s="8" t="s">
        <v>58</v>
      </c>
      <c r="D4" s="10">
        <v>25</v>
      </c>
      <c r="E4" s="45">
        <f>420/(420-D4)</f>
        <v>1.0632911392405062</v>
      </c>
      <c r="F4" s="9">
        <v>0</v>
      </c>
      <c r="G4" s="1">
        <v>0</v>
      </c>
      <c r="H4" s="1">
        <v>0</v>
      </c>
      <c r="I4" s="9">
        <v>1</v>
      </c>
      <c r="J4" s="1">
        <v>18</v>
      </c>
      <c r="K4" s="1">
        <v>1</v>
      </c>
      <c r="L4" s="9">
        <v>0</v>
      </c>
      <c r="M4" s="1">
        <v>0</v>
      </c>
      <c r="N4" s="1">
        <v>0</v>
      </c>
      <c r="O4" s="9">
        <v>1</v>
      </c>
      <c r="P4" s="1">
        <v>0</v>
      </c>
      <c r="Q4" s="1">
        <v>0</v>
      </c>
      <c r="R4" s="9">
        <v>3</v>
      </c>
      <c r="S4" s="1">
        <v>0</v>
      </c>
      <c r="T4" s="1">
        <v>0</v>
      </c>
      <c r="U4" s="9">
        <v>1</v>
      </c>
      <c r="V4" s="1">
        <v>0</v>
      </c>
      <c r="W4" s="1">
        <v>0</v>
      </c>
      <c r="X4" s="9">
        <v>0</v>
      </c>
      <c r="Y4" s="1">
        <v>0</v>
      </c>
      <c r="Z4" s="1">
        <v>0</v>
      </c>
      <c r="AA4" s="9">
        <v>10</v>
      </c>
      <c r="AB4" s="1">
        <v>1</v>
      </c>
      <c r="AC4" s="1">
        <v>0</v>
      </c>
      <c r="AD4" s="9">
        <v>12</v>
      </c>
      <c r="AE4" s="1">
        <v>0</v>
      </c>
      <c r="AF4" s="1">
        <v>16</v>
      </c>
      <c r="AG4" s="9">
        <v>51</v>
      </c>
      <c r="AH4" s="1">
        <v>3</v>
      </c>
      <c r="AI4" s="1">
        <v>0</v>
      </c>
      <c r="AJ4" s="9">
        <v>0</v>
      </c>
      <c r="AK4" s="1">
        <v>0</v>
      </c>
      <c r="AL4" s="1">
        <v>0</v>
      </c>
      <c r="AM4" s="9">
        <v>67</v>
      </c>
      <c r="AN4" s="1">
        <v>24</v>
      </c>
      <c r="AO4" s="1">
        <v>0</v>
      </c>
      <c r="AP4" s="9">
        <v>2</v>
      </c>
      <c r="AQ4" s="1">
        <v>0</v>
      </c>
      <c r="AR4" s="40">
        <v>0</v>
      </c>
      <c r="AS4" s="1">
        <f>SUM(F4,I4,L4,O4,R4,U4,X4,AA4,AD4,AG4,AJ4,AM4)</f>
        <v>146</v>
      </c>
      <c r="AT4" s="1">
        <f>SUM(G4,J4,M4,P4,S4,V4,Y4,AB4,AE4,AH4,AK4,AN4)</f>
        <v>46</v>
      </c>
      <c r="AU4" s="1">
        <f>SUM(H4,K4,N4,Q4,T4,W4,Z4,AC4,AF4,AI4,AL4,AO4)</f>
        <v>17</v>
      </c>
    </row>
    <row r="5" spans="1:47" x14ac:dyDescent="0.3">
      <c r="A5" s="2">
        <v>40773</v>
      </c>
      <c r="B5" s="1" t="s">
        <v>33</v>
      </c>
      <c r="C5" s="8" t="s">
        <v>58</v>
      </c>
      <c r="D5" s="10">
        <v>45</v>
      </c>
      <c r="E5" s="45">
        <f t="shared" ref="E5:E11" si="0">420/(420-D5)</f>
        <v>1.1200000000000001</v>
      </c>
      <c r="F5" s="10">
        <v>0</v>
      </c>
      <c r="G5" s="1">
        <v>0</v>
      </c>
      <c r="H5" s="1">
        <v>0</v>
      </c>
      <c r="I5" s="10">
        <v>1</v>
      </c>
      <c r="J5" s="1">
        <v>3</v>
      </c>
      <c r="K5" s="1">
        <v>0</v>
      </c>
      <c r="L5" s="10">
        <v>0</v>
      </c>
      <c r="M5" s="1">
        <v>0</v>
      </c>
      <c r="N5" s="1">
        <v>0</v>
      </c>
      <c r="O5" s="10">
        <v>1</v>
      </c>
      <c r="P5" s="1">
        <v>0</v>
      </c>
      <c r="Q5" s="1">
        <v>0</v>
      </c>
      <c r="R5" s="10">
        <v>1</v>
      </c>
      <c r="S5" s="1">
        <v>0</v>
      </c>
      <c r="T5" s="1">
        <v>0</v>
      </c>
      <c r="U5" s="10">
        <v>1</v>
      </c>
      <c r="V5" s="1">
        <v>0</v>
      </c>
      <c r="W5" s="1">
        <v>0</v>
      </c>
      <c r="X5" s="10">
        <v>0</v>
      </c>
      <c r="Y5" s="1">
        <v>0</v>
      </c>
      <c r="Z5" s="1">
        <v>0</v>
      </c>
      <c r="AA5" s="10">
        <v>4</v>
      </c>
      <c r="AB5" s="1">
        <v>0</v>
      </c>
      <c r="AC5" s="1">
        <v>1</v>
      </c>
      <c r="AD5" s="10">
        <v>21</v>
      </c>
      <c r="AE5" s="1">
        <v>0</v>
      </c>
      <c r="AF5" s="1">
        <v>22</v>
      </c>
      <c r="AG5" s="10">
        <v>33</v>
      </c>
      <c r="AH5" s="1">
        <v>0</v>
      </c>
      <c r="AI5" s="1">
        <v>0</v>
      </c>
      <c r="AJ5" s="10">
        <v>0</v>
      </c>
      <c r="AK5" s="1">
        <v>0</v>
      </c>
      <c r="AL5" s="1">
        <v>0</v>
      </c>
      <c r="AM5" s="10">
        <v>333</v>
      </c>
      <c r="AN5" s="1">
        <v>94</v>
      </c>
      <c r="AO5" s="1">
        <v>0</v>
      </c>
      <c r="AP5" s="10">
        <v>3</v>
      </c>
      <c r="AQ5" s="1">
        <v>0</v>
      </c>
      <c r="AR5" s="40">
        <v>0</v>
      </c>
      <c r="AS5" s="1">
        <f t="shared" ref="AS5:AS11" si="1">SUM(F5,I5,L5,O5,R5,U5,X5,AA5,AD5,AG5,AJ5,AM5)</f>
        <v>395</v>
      </c>
      <c r="AT5" s="1">
        <f t="shared" ref="AT5:AT11" si="2">SUM(G5,J5,M5,P5,S5,V5,Y5,AB5,AE5,AH5,AK5,AN5)</f>
        <v>97</v>
      </c>
      <c r="AU5" s="1">
        <f t="shared" ref="AU5:AU11" si="3">SUM(H5,K5,N5,Q5,T5,W5,Z5,AC5,AF5,AI5,AL5,AO5)</f>
        <v>23</v>
      </c>
    </row>
    <row r="6" spans="1:47" x14ac:dyDescent="0.3">
      <c r="A6" s="2">
        <v>40774</v>
      </c>
      <c r="B6" s="1" t="s">
        <v>32</v>
      </c>
      <c r="C6" s="8" t="s">
        <v>58</v>
      </c>
      <c r="D6" s="10">
        <v>0</v>
      </c>
      <c r="E6" s="45">
        <f t="shared" si="0"/>
        <v>1</v>
      </c>
      <c r="F6" s="10">
        <v>0</v>
      </c>
      <c r="G6" s="1">
        <v>0</v>
      </c>
      <c r="H6" s="1">
        <v>0</v>
      </c>
      <c r="I6" s="10">
        <v>0</v>
      </c>
      <c r="J6" s="1">
        <v>13</v>
      </c>
      <c r="K6" s="1">
        <v>0</v>
      </c>
      <c r="L6" s="10">
        <v>0</v>
      </c>
      <c r="M6" s="1">
        <v>0</v>
      </c>
      <c r="N6" s="1">
        <v>0</v>
      </c>
      <c r="O6" s="10">
        <v>0</v>
      </c>
      <c r="P6" s="1">
        <v>0</v>
      </c>
      <c r="Q6" s="1">
        <v>0</v>
      </c>
      <c r="R6" s="10">
        <v>0</v>
      </c>
      <c r="S6" s="1">
        <v>0</v>
      </c>
      <c r="T6" s="1">
        <v>0</v>
      </c>
      <c r="U6" s="10">
        <v>0</v>
      </c>
      <c r="V6" s="1">
        <v>0</v>
      </c>
      <c r="W6" s="1">
        <v>0</v>
      </c>
      <c r="X6" s="10">
        <v>0</v>
      </c>
      <c r="Y6" s="1">
        <v>0</v>
      </c>
      <c r="Z6" s="1">
        <v>0</v>
      </c>
      <c r="AA6" s="10">
        <v>0</v>
      </c>
      <c r="AB6" s="1">
        <v>0</v>
      </c>
      <c r="AC6" s="1">
        <v>0</v>
      </c>
      <c r="AD6" s="10">
        <v>15</v>
      </c>
      <c r="AE6" s="1">
        <v>0</v>
      </c>
      <c r="AF6" s="1">
        <v>19</v>
      </c>
      <c r="AG6" s="10">
        <v>33</v>
      </c>
      <c r="AH6" s="1">
        <v>3</v>
      </c>
      <c r="AI6" s="1">
        <v>0</v>
      </c>
      <c r="AJ6" s="10">
        <v>0</v>
      </c>
      <c r="AK6" s="1">
        <v>0</v>
      </c>
      <c r="AL6" s="1">
        <v>0</v>
      </c>
      <c r="AM6" s="10">
        <v>95</v>
      </c>
      <c r="AN6" s="1">
        <v>32</v>
      </c>
      <c r="AO6" s="1">
        <v>0</v>
      </c>
      <c r="AP6" s="10">
        <v>8</v>
      </c>
      <c r="AQ6" s="1">
        <v>0</v>
      </c>
      <c r="AR6" s="40">
        <v>0</v>
      </c>
      <c r="AS6" s="1">
        <f t="shared" si="1"/>
        <v>143</v>
      </c>
      <c r="AT6" s="1">
        <f t="shared" si="2"/>
        <v>48</v>
      </c>
      <c r="AU6" s="1">
        <f t="shared" si="3"/>
        <v>19</v>
      </c>
    </row>
    <row r="7" spans="1:47" x14ac:dyDescent="0.3">
      <c r="A7" s="2">
        <v>40774</v>
      </c>
      <c r="B7" s="1" t="s">
        <v>33</v>
      </c>
      <c r="C7" s="8" t="s">
        <v>58</v>
      </c>
      <c r="D7" s="10">
        <v>40</v>
      </c>
      <c r="E7" s="45">
        <f t="shared" si="0"/>
        <v>1.1052631578947369</v>
      </c>
      <c r="F7" s="10">
        <v>0</v>
      </c>
      <c r="G7" s="1">
        <v>0</v>
      </c>
      <c r="H7" s="1">
        <v>0</v>
      </c>
      <c r="I7" s="10">
        <v>0</v>
      </c>
      <c r="J7" s="1">
        <v>0</v>
      </c>
      <c r="K7" s="1">
        <v>0</v>
      </c>
      <c r="L7" s="10">
        <v>0</v>
      </c>
      <c r="M7" s="1">
        <v>0</v>
      </c>
      <c r="N7" s="1">
        <v>0</v>
      </c>
      <c r="O7" s="10">
        <v>0</v>
      </c>
      <c r="P7" s="1">
        <v>0</v>
      </c>
      <c r="Q7" s="1">
        <v>0</v>
      </c>
      <c r="R7" s="10">
        <v>2</v>
      </c>
      <c r="S7" s="1">
        <v>0</v>
      </c>
      <c r="T7" s="1">
        <v>0</v>
      </c>
      <c r="U7" s="10">
        <v>0</v>
      </c>
      <c r="V7" s="1">
        <v>0</v>
      </c>
      <c r="W7" s="1">
        <v>0</v>
      </c>
      <c r="X7" s="10">
        <v>0</v>
      </c>
      <c r="Y7" s="1">
        <v>0</v>
      </c>
      <c r="Z7" s="1">
        <v>0</v>
      </c>
      <c r="AA7" s="10">
        <v>0</v>
      </c>
      <c r="AB7" s="1">
        <v>0</v>
      </c>
      <c r="AC7" s="1">
        <v>0</v>
      </c>
      <c r="AD7" s="10">
        <v>13</v>
      </c>
      <c r="AE7" s="1">
        <v>0</v>
      </c>
      <c r="AF7" s="1">
        <v>13</v>
      </c>
      <c r="AG7" s="10">
        <v>35</v>
      </c>
      <c r="AH7" s="1">
        <v>2</v>
      </c>
      <c r="AI7" s="1">
        <v>0</v>
      </c>
      <c r="AJ7" s="10">
        <v>0</v>
      </c>
      <c r="AK7" s="1">
        <v>0</v>
      </c>
      <c r="AL7" s="1">
        <v>0</v>
      </c>
      <c r="AM7" s="10">
        <v>251</v>
      </c>
      <c r="AN7" s="1">
        <v>44</v>
      </c>
      <c r="AO7" s="1">
        <v>0</v>
      </c>
      <c r="AP7" s="10">
        <v>0</v>
      </c>
      <c r="AQ7" s="1">
        <v>0</v>
      </c>
      <c r="AR7" s="40">
        <v>0</v>
      </c>
      <c r="AS7" s="1">
        <f t="shared" si="1"/>
        <v>301</v>
      </c>
      <c r="AT7" s="1">
        <f t="shared" si="2"/>
        <v>46</v>
      </c>
      <c r="AU7" s="1">
        <f t="shared" si="3"/>
        <v>13</v>
      </c>
    </row>
    <row r="8" spans="1:47" s="7" customFormat="1" x14ac:dyDescent="0.3">
      <c r="A8" s="5">
        <v>40775</v>
      </c>
      <c r="B8" s="6" t="s">
        <v>32</v>
      </c>
      <c r="C8" s="8" t="s">
        <v>58</v>
      </c>
      <c r="D8" s="10">
        <v>0</v>
      </c>
      <c r="E8" s="45">
        <f t="shared" si="0"/>
        <v>1</v>
      </c>
      <c r="F8" s="10">
        <v>0</v>
      </c>
      <c r="G8" s="6">
        <v>0</v>
      </c>
      <c r="H8" s="6">
        <v>0</v>
      </c>
      <c r="I8" s="10">
        <v>0</v>
      </c>
      <c r="J8" s="6">
        <v>0</v>
      </c>
      <c r="K8" s="6">
        <v>0</v>
      </c>
      <c r="L8" s="10">
        <v>0</v>
      </c>
      <c r="M8" s="6">
        <v>0</v>
      </c>
      <c r="N8" s="6">
        <v>0</v>
      </c>
      <c r="O8" s="10">
        <v>1</v>
      </c>
      <c r="P8" s="6">
        <v>0</v>
      </c>
      <c r="Q8" s="6">
        <v>0</v>
      </c>
      <c r="R8" s="10">
        <v>6</v>
      </c>
      <c r="S8" s="6">
        <v>0</v>
      </c>
      <c r="T8" s="6">
        <v>0</v>
      </c>
      <c r="U8" s="10">
        <v>1</v>
      </c>
      <c r="V8" s="6">
        <v>0</v>
      </c>
      <c r="W8" s="6">
        <v>0</v>
      </c>
      <c r="X8" s="10">
        <v>0</v>
      </c>
      <c r="Y8" s="6">
        <v>0</v>
      </c>
      <c r="Z8" s="6">
        <v>0</v>
      </c>
      <c r="AA8" s="10">
        <v>6</v>
      </c>
      <c r="AB8" s="6">
        <v>1</v>
      </c>
      <c r="AC8" s="6">
        <v>0</v>
      </c>
      <c r="AD8" s="10">
        <v>38</v>
      </c>
      <c r="AE8" s="6">
        <v>0</v>
      </c>
      <c r="AF8" s="6">
        <v>41</v>
      </c>
      <c r="AG8" s="10">
        <v>29</v>
      </c>
      <c r="AH8" s="6">
        <v>0</v>
      </c>
      <c r="AI8" s="6">
        <v>0</v>
      </c>
      <c r="AJ8" s="10">
        <v>0</v>
      </c>
      <c r="AK8" s="6">
        <v>0</v>
      </c>
      <c r="AL8" s="6">
        <v>0</v>
      </c>
      <c r="AM8" s="10">
        <v>301</v>
      </c>
      <c r="AN8" s="6">
        <v>60</v>
      </c>
      <c r="AO8" s="6">
        <v>0</v>
      </c>
      <c r="AP8" s="10">
        <v>0</v>
      </c>
      <c r="AQ8" s="6">
        <v>0</v>
      </c>
      <c r="AR8" s="40">
        <v>0</v>
      </c>
      <c r="AS8" s="1">
        <f t="shared" si="1"/>
        <v>382</v>
      </c>
      <c r="AT8" s="1">
        <f t="shared" si="2"/>
        <v>61</v>
      </c>
      <c r="AU8" s="1">
        <f t="shared" si="3"/>
        <v>41</v>
      </c>
    </row>
    <row r="9" spans="1:47" x14ac:dyDescent="0.3">
      <c r="A9" s="2">
        <v>40775</v>
      </c>
      <c r="B9" s="1" t="s">
        <v>33</v>
      </c>
      <c r="C9" s="8" t="s">
        <v>58</v>
      </c>
      <c r="D9" s="10">
        <v>72</v>
      </c>
      <c r="E9" s="45">
        <f t="shared" si="0"/>
        <v>1.2068965517241379</v>
      </c>
      <c r="F9" s="10">
        <v>0</v>
      </c>
      <c r="G9" s="1">
        <v>0</v>
      </c>
      <c r="H9" s="1">
        <v>0</v>
      </c>
      <c r="I9" s="10">
        <v>1</v>
      </c>
      <c r="J9" s="1">
        <v>2</v>
      </c>
      <c r="K9" s="1">
        <v>0</v>
      </c>
      <c r="L9" s="10">
        <v>0</v>
      </c>
      <c r="M9" s="1">
        <v>0</v>
      </c>
      <c r="N9" s="1">
        <v>0</v>
      </c>
      <c r="O9" s="10">
        <v>0</v>
      </c>
      <c r="P9" s="1">
        <v>0</v>
      </c>
      <c r="Q9" s="1">
        <v>0</v>
      </c>
      <c r="R9" s="10">
        <v>11</v>
      </c>
      <c r="S9" s="1">
        <v>1</v>
      </c>
      <c r="T9" s="1">
        <v>0</v>
      </c>
      <c r="U9" s="10">
        <v>1</v>
      </c>
      <c r="V9" s="1">
        <v>0</v>
      </c>
      <c r="W9" s="1">
        <v>0</v>
      </c>
      <c r="X9" s="10">
        <v>0</v>
      </c>
      <c r="Y9" s="1">
        <v>0</v>
      </c>
      <c r="Z9" s="1">
        <v>0</v>
      </c>
      <c r="AA9" s="10">
        <v>52</v>
      </c>
      <c r="AB9" s="1">
        <v>10</v>
      </c>
      <c r="AC9" s="1">
        <v>2</v>
      </c>
      <c r="AD9" s="10">
        <v>35</v>
      </c>
      <c r="AE9" s="1">
        <v>0</v>
      </c>
      <c r="AF9" s="1">
        <v>35</v>
      </c>
      <c r="AG9" s="10">
        <v>41</v>
      </c>
      <c r="AH9" s="1">
        <v>3</v>
      </c>
      <c r="AI9" s="1">
        <v>2</v>
      </c>
      <c r="AJ9" s="10">
        <v>0</v>
      </c>
      <c r="AK9" s="1">
        <v>0</v>
      </c>
      <c r="AL9" s="1">
        <v>0</v>
      </c>
      <c r="AM9" s="10">
        <v>464</v>
      </c>
      <c r="AN9" s="1">
        <v>108</v>
      </c>
      <c r="AO9" s="1">
        <v>0</v>
      </c>
      <c r="AP9" s="10">
        <v>1</v>
      </c>
      <c r="AQ9" s="1">
        <v>0</v>
      </c>
      <c r="AR9" s="40">
        <v>0</v>
      </c>
      <c r="AS9" s="1">
        <f t="shared" si="1"/>
        <v>605</v>
      </c>
      <c r="AT9" s="1">
        <f t="shared" si="2"/>
        <v>124</v>
      </c>
      <c r="AU9" s="1">
        <f t="shared" si="3"/>
        <v>39</v>
      </c>
    </row>
    <row r="10" spans="1:47" x14ac:dyDescent="0.3">
      <c r="A10" s="2">
        <v>40776</v>
      </c>
      <c r="B10" s="1" t="s">
        <v>32</v>
      </c>
      <c r="C10" s="8" t="s">
        <v>58</v>
      </c>
      <c r="D10" s="10">
        <v>0</v>
      </c>
      <c r="E10" s="45">
        <f t="shared" si="0"/>
        <v>1</v>
      </c>
      <c r="F10" s="10">
        <v>0</v>
      </c>
      <c r="G10" s="1">
        <v>0</v>
      </c>
      <c r="H10" s="1">
        <v>0</v>
      </c>
      <c r="I10" s="10">
        <v>0</v>
      </c>
      <c r="J10" s="1">
        <v>0</v>
      </c>
      <c r="K10" s="1">
        <v>0</v>
      </c>
      <c r="L10" s="10">
        <v>0</v>
      </c>
      <c r="M10" s="1">
        <v>0</v>
      </c>
      <c r="N10" s="1">
        <v>0</v>
      </c>
      <c r="O10" s="10">
        <v>2</v>
      </c>
      <c r="P10" s="1">
        <v>0</v>
      </c>
      <c r="Q10" s="1">
        <v>0</v>
      </c>
      <c r="R10" s="10">
        <v>1</v>
      </c>
      <c r="S10" s="1">
        <v>0</v>
      </c>
      <c r="T10" s="1">
        <v>0</v>
      </c>
      <c r="U10" s="10">
        <v>1</v>
      </c>
      <c r="V10" s="1">
        <v>0</v>
      </c>
      <c r="W10" s="1">
        <v>0</v>
      </c>
      <c r="X10" s="10">
        <v>0</v>
      </c>
      <c r="Y10" s="1">
        <v>0</v>
      </c>
      <c r="Z10" s="1">
        <v>0</v>
      </c>
      <c r="AA10" s="10">
        <v>3</v>
      </c>
      <c r="AB10" s="1">
        <v>0</v>
      </c>
      <c r="AC10" s="1">
        <v>0</v>
      </c>
      <c r="AD10" s="10">
        <v>29</v>
      </c>
      <c r="AE10" s="1">
        <v>0</v>
      </c>
      <c r="AF10" s="1">
        <v>29</v>
      </c>
      <c r="AG10" s="10">
        <v>42</v>
      </c>
      <c r="AH10" s="1">
        <v>9</v>
      </c>
      <c r="AI10" s="1">
        <v>0</v>
      </c>
      <c r="AJ10" s="10">
        <v>0</v>
      </c>
      <c r="AK10" s="1">
        <v>0</v>
      </c>
      <c r="AL10" s="1">
        <v>0</v>
      </c>
      <c r="AM10" s="10">
        <v>170</v>
      </c>
      <c r="AN10" s="1">
        <v>47</v>
      </c>
      <c r="AO10" s="1">
        <v>0</v>
      </c>
      <c r="AP10" s="10">
        <v>0</v>
      </c>
      <c r="AQ10" s="1">
        <v>0</v>
      </c>
      <c r="AR10" s="40">
        <v>0</v>
      </c>
      <c r="AS10" s="1">
        <f t="shared" si="1"/>
        <v>248</v>
      </c>
      <c r="AT10" s="1">
        <f t="shared" si="2"/>
        <v>56</v>
      </c>
      <c r="AU10" s="1">
        <f t="shared" si="3"/>
        <v>29</v>
      </c>
    </row>
    <row r="11" spans="1:47" x14ac:dyDescent="0.3">
      <c r="A11" s="2">
        <v>40776</v>
      </c>
      <c r="B11" s="1" t="s">
        <v>33</v>
      </c>
      <c r="C11" s="8" t="s">
        <v>58</v>
      </c>
      <c r="D11" s="10">
        <v>45</v>
      </c>
      <c r="E11" s="45">
        <f t="shared" si="0"/>
        <v>1.1200000000000001</v>
      </c>
      <c r="F11" s="10">
        <v>0</v>
      </c>
      <c r="G11" s="1">
        <v>0</v>
      </c>
      <c r="H11" s="1">
        <v>0</v>
      </c>
      <c r="I11" s="10">
        <v>3</v>
      </c>
      <c r="J11" s="1">
        <v>3</v>
      </c>
      <c r="K11" s="1">
        <v>0</v>
      </c>
      <c r="L11" s="10">
        <v>0</v>
      </c>
      <c r="M11" s="1">
        <v>0</v>
      </c>
      <c r="N11" s="1">
        <v>0</v>
      </c>
      <c r="O11" s="10">
        <v>2</v>
      </c>
      <c r="P11" s="1">
        <v>0</v>
      </c>
      <c r="Q11" s="1">
        <v>0</v>
      </c>
      <c r="R11" s="10">
        <v>9</v>
      </c>
      <c r="S11" s="1">
        <v>0</v>
      </c>
      <c r="T11" s="1">
        <v>0</v>
      </c>
      <c r="U11" s="10">
        <v>0</v>
      </c>
      <c r="V11" s="1">
        <v>0</v>
      </c>
      <c r="W11" s="1">
        <v>0</v>
      </c>
      <c r="X11" s="10">
        <v>0</v>
      </c>
      <c r="Y11" s="1">
        <v>0</v>
      </c>
      <c r="Z11" s="1">
        <v>0</v>
      </c>
      <c r="AA11" s="10">
        <v>37</v>
      </c>
      <c r="AB11" s="1">
        <v>13</v>
      </c>
      <c r="AC11" s="1">
        <v>1</v>
      </c>
      <c r="AD11" s="10">
        <v>47</v>
      </c>
      <c r="AE11" s="1">
        <v>0</v>
      </c>
      <c r="AF11" s="1">
        <v>49</v>
      </c>
      <c r="AG11" s="10">
        <v>41</v>
      </c>
      <c r="AH11" s="1">
        <v>7</v>
      </c>
      <c r="AI11" s="1">
        <v>0</v>
      </c>
      <c r="AJ11" s="10">
        <v>0</v>
      </c>
      <c r="AK11" s="1">
        <v>0</v>
      </c>
      <c r="AL11" s="1">
        <v>0</v>
      </c>
      <c r="AM11" s="10">
        <v>613</v>
      </c>
      <c r="AN11" s="1">
        <v>122</v>
      </c>
      <c r="AO11" s="1">
        <v>0</v>
      </c>
      <c r="AP11" s="10">
        <v>0</v>
      </c>
      <c r="AQ11" s="1">
        <v>0</v>
      </c>
      <c r="AR11" s="40">
        <v>0</v>
      </c>
      <c r="AS11" s="1">
        <f t="shared" si="1"/>
        <v>752</v>
      </c>
      <c r="AT11" s="1">
        <f t="shared" si="2"/>
        <v>145</v>
      </c>
      <c r="AU11" s="1">
        <f t="shared" si="3"/>
        <v>50</v>
      </c>
    </row>
    <row r="12" spans="1:47" x14ac:dyDescent="0.3">
      <c r="A12" s="7"/>
      <c r="B12" s="6"/>
      <c r="AS12" s="1">
        <f>SUM(AS4:AS11)</f>
        <v>2972</v>
      </c>
      <c r="AT12" s="1">
        <f>SUM(AT4:AT11)</f>
        <v>623</v>
      </c>
      <c r="AU12" s="1">
        <f>SUM(AU4:AU11)</f>
        <v>231</v>
      </c>
    </row>
    <row r="13" spans="1:47" x14ac:dyDescent="0.3">
      <c r="A13" s="7" t="s">
        <v>44</v>
      </c>
      <c r="B13" s="6"/>
      <c r="F13" s="1">
        <f>SUM(F4:F7)</f>
        <v>0</v>
      </c>
      <c r="G13" s="1">
        <f t="shared" ref="G13:AR13" si="4">SUM(G4:G7)</f>
        <v>0</v>
      </c>
      <c r="H13" s="1">
        <f t="shared" si="4"/>
        <v>0</v>
      </c>
      <c r="I13" s="1">
        <f t="shared" si="4"/>
        <v>2</v>
      </c>
      <c r="J13" s="1">
        <f t="shared" si="4"/>
        <v>34</v>
      </c>
      <c r="K13" s="1">
        <f t="shared" si="4"/>
        <v>1</v>
      </c>
      <c r="L13" s="1">
        <f t="shared" si="4"/>
        <v>0</v>
      </c>
      <c r="M13" s="1">
        <f t="shared" si="4"/>
        <v>0</v>
      </c>
      <c r="N13" s="1">
        <f t="shared" si="4"/>
        <v>0</v>
      </c>
      <c r="O13" s="1">
        <f t="shared" si="4"/>
        <v>2</v>
      </c>
      <c r="P13" s="1">
        <f t="shared" si="4"/>
        <v>0</v>
      </c>
      <c r="Q13" s="1">
        <f t="shared" si="4"/>
        <v>0</v>
      </c>
      <c r="R13" s="1">
        <f t="shared" si="4"/>
        <v>6</v>
      </c>
      <c r="S13" s="1">
        <f t="shared" si="4"/>
        <v>0</v>
      </c>
      <c r="T13" s="1">
        <f t="shared" si="4"/>
        <v>0</v>
      </c>
      <c r="U13" s="1">
        <f t="shared" si="4"/>
        <v>2</v>
      </c>
      <c r="V13" s="1">
        <f t="shared" si="4"/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14</v>
      </c>
      <c r="AB13" s="1">
        <f t="shared" si="4"/>
        <v>1</v>
      </c>
      <c r="AC13" s="1">
        <f t="shared" si="4"/>
        <v>1</v>
      </c>
      <c r="AD13" s="1">
        <f t="shared" si="4"/>
        <v>61</v>
      </c>
      <c r="AE13" s="1">
        <f t="shared" si="4"/>
        <v>0</v>
      </c>
      <c r="AF13" s="1">
        <f t="shared" si="4"/>
        <v>70</v>
      </c>
      <c r="AG13" s="1">
        <f t="shared" si="4"/>
        <v>152</v>
      </c>
      <c r="AH13" s="1">
        <f t="shared" si="4"/>
        <v>8</v>
      </c>
      <c r="AI13" s="1">
        <f t="shared" si="4"/>
        <v>0</v>
      </c>
      <c r="AJ13" s="1">
        <f t="shared" si="4"/>
        <v>0</v>
      </c>
      <c r="AK13" s="1">
        <f t="shared" si="4"/>
        <v>0</v>
      </c>
      <c r="AL13" s="1">
        <f t="shared" si="4"/>
        <v>0</v>
      </c>
      <c r="AM13" s="1">
        <f t="shared" si="4"/>
        <v>746</v>
      </c>
      <c r="AN13" s="1">
        <f t="shared" si="4"/>
        <v>194</v>
      </c>
      <c r="AO13" s="1">
        <f t="shared" si="4"/>
        <v>0</v>
      </c>
      <c r="AP13" s="1">
        <f t="shared" si="4"/>
        <v>13</v>
      </c>
      <c r="AQ13" s="1">
        <f t="shared" si="4"/>
        <v>0</v>
      </c>
      <c r="AR13" s="1">
        <f t="shared" si="4"/>
        <v>0</v>
      </c>
    </row>
    <row r="14" spans="1:47" x14ac:dyDescent="0.3">
      <c r="A14" s="7" t="s">
        <v>45</v>
      </c>
      <c r="B14" s="6"/>
      <c r="F14" s="1">
        <f>SUM(F8:F11)</f>
        <v>0</v>
      </c>
      <c r="G14" s="1">
        <f t="shared" ref="G14:AR14" si="5">SUM(G8:G11)</f>
        <v>0</v>
      </c>
      <c r="H14" s="1">
        <f t="shared" si="5"/>
        <v>0</v>
      </c>
      <c r="I14" s="1">
        <f t="shared" si="5"/>
        <v>4</v>
      </c>
      <c r="J14" s="1">
        <f t="shared" si="5"/>
        <v>5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5</v>
      </c>
      <c r="P14" s="1">
        <f t="shared" si="5"/>
        <v>0</v>
      </c>
      <c r="Q14" s="1">
        <f t="shared" si="5"/>
        <v>0</v>
      </c>
      <c r="R14" s="1">
        <f t="shared" si="5"/>
        <v>27</v>
      </c>
      <c r="S14" s="1">
        <f t="shared" si="5"/>
        <v>1</v>
      </c>
      <c r="T14" s="1">
        <f t="shared" si="5"/>
        <v>0</v>
      </c>
      <c r="U14" s="1">
        <f t="shared" si="5"/>
        <v>3</v>
      </c>
      <c r="V14" s="1">
        <f t="shared" si="5"/>
        <v>0</v>
      </c>
      <c r="W14" s="1">
        <f t="shared" si="5"/>
        <v>0</v>
      </c>
      <c r="X14" s="1">
        <f t="shared" si="5"/>
        <v>0</v>
      </c>
      <c r="Y14" s="1">
        <f t="shared" si="5"/>
        <v>0</v>
      </c>
      <c r="Z14" s="1">
        <f t="shared" si="5"/>
        <v>0</v>
      </c>
      <c r="AA14" s="1">
        <f t="shared" si="5"/>
        <v>98</v>
      </c>
      <c r="AB14" s="1">
        <f t="shared" si="5"/>
        <v>24</v>
      </c>
      <c r="AC14" s="1">
        <f t="shared" si="5"/>
        <v>3</v>
      </c>
      <c r="AD14" s="1">
        <f t="shared" si="5"/>
        <v>149</v>
      </c>
      <c r="AE14" s="1">
        <f t="shared" si="5"/>
        <v>0</v>
      </c>
      <c r="AF14" s="1">
        <f t="shared" si="5"/>
        <v>154</v>
      </c>
      <c r="AG14" s="1">
        <f t="shared" si="5"/>
        <v>153</v>
      </c>
      <c r="AH14" s="1">
        <f t="shared" si="5"/>
        <v>19</v>
      </c>
      <c r="AI14" s="1">
        <f t="shared" si="5"/>
        <v>2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1548</v>
      </c>
      <c r="AN14" s="1">
        <f t="shared" si="5"/>
        <v>337</v>
      </c>
      <c r="AO14" s="1">
        <f t="shared" si="5"/>
        <v>0</v>
      </c>
      <c r="AP14" s="1">
        <f t="shared" si="5"/>
        <v>1</v>
      </c>
      <c r="AQ14" s="1">
        <f t="shared" si="5"/>
        <v>0</v>
      </c>
      <c r="AR14" s="1">
        <f t="shared" si="5"/>
        <v>0</v>
      </c>
    </row>
    <row r="15" spans="1:47" x14ac:dyDescent="0.3">
      <c r="A15" s="7" t="s">
        <v>46</v>
      </c>
      <c r="B15" s="6"/>
      <c r="F15" s="1">
        <f>F13+F14</f>
        <v>0</v>
      </c>
      <c r="G15" s="1">
        <f t="shared" ref="G15:AR15" si="6">G13+G14</f>
        <v>0</v>
      </c>
      <c r="H15" s="1">
        <f t="shared" si="6"/>
        <v>0</v>
      </c>
      <c r="I15" s="1">
        <f t="shared" si="6"/>
        <v>6</v>
      </c>
      <c r="J15" s="1">
        <f t="shared" si="6"/>
        <v>39</v>
      </c>
      <c r="K15" s="1">
        <f t="shared" si="6"/>
        <v>1</v>
      </c>
      <c r="L15" s="1">
        <f t="shared" si="6"/>
        <v>0</v>
      </c>
      <c r="M15" s="1">
        <f t="shared" si="6"/>
        <v>0</v>
      </c>
      <c r="N15" s="1">
        <f t="shared" si="6"/>
        <v>0</v>
      </c>
      <c r="O15" s="1">
        <f t="shared" si="6"/>
        <v>7</v>
      </c>
      <c r="P15" s="1">
        <f t="shared" si="6"/>
        <v>0</v>
      </c>
      <c r="Q15" s="1">
        <f t="shared" si="6"/>
        <v>0</v>
      </c>
      <c r="R15" s="1">
        <f t="shared" si="6"/>
        <v>33</v>
      </c>
      <c r="S15" s="1">
        <f t="shared" si="6"/>
        <v>1</v>
      </c>
      <c r="T15" s="1">
        <f t="shared" si="6"/>
        <v>0</v>
      </c>
      <c r="U15" s="1">
        <f t="shared" si="6"/>
        <v>5</v>
      </c>
      <c r="V15" s="1">
        <f t="shared" si="6"/>
        <v>0</v>
      </c>
      <c r="W15" s="1">
        <f t="shared" si="6"/>
        <v>0</v>
      </c>
      <c r="X15" s="1">
        <f t="shared" si="6"/>
        <v>0</v>
      </c>
      <c r="Y15" s="1">
        <f t="shared" si="6"/>
        <v>0</v>
      </c>
      <c r="Z15" s="1">
        <f t="shared" si="6"/>
        <v>0</v>
      </c>
      <c r="AA15" s="1">
        <f t="shared" si="6"/>
        <v>112</v>
      </c>
      <c r="AB15" s="1">
        <f t="shared" si="6"/>
        <v>25</v>
      </c>
      <c r="AC15" s="1">
        <f t="shared" si="6"/>
        <v>4</v>
      </c>
      <c r="AD15" s="1">
        <f t="shared" si="6"/>
        <v>210</v>
      </c>
      <c r="AE15" s="1">
        <f t="shared" si="6"/>
        <v>0</v>
      </c>
      <c r="AF15" s="1">
        <f t="shared" si="6"/>
        <v>224</v>
      </c>
      <c r="AG15" s="1">
        <f t="shared" si="6"/>
        <v>305</v>
      </c>
      <c r="AH15" s="1">
        <f t="shared" si="6"/>
        <v>27</v>
      </c>
      <c r="AI15" s="1">
        <f t="shared" si="6"/>
        <v>2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2294</v>
      </c>
      <c r="AN15" s="1">
        <f t="shared" si="6"/>
        <v>531</v>
      </c>
      <c r="AO15" s="1">
        <f t="shared" si="6"/>
        <v>0</v>
      </c>
      <c r="AP15" s="1">
        <f t="shared" si="6"/>
        <v>14</v>
      </c>
      <c r="AQ15" s="1">
        <f t="shared" si="6"/>
        <v>0</v>
      </c>
      <c r="AR15" s="1">
        <f t="shared" si="6"/>
        <v>0</v>
      </c>
    </row>
    <row r="16" spans="1:47" x14ac:dyDescent="0.3">
      <c r="A16" s="7"/>
      <c r="B16" s="6"/>
    </row>
    <row r="17" spans="1:44" x14ac:dyDescent="0.3">
      <c r="A17" s="7" t="s">
        <v>47</v>
      </c>
      <c r="B17" s="6"/>
      <c r="G17" s="1">
        <f>F13+G13</f>
        <v>0</v>
      </c>
      <c r="J17" s="1">
        <f>I13+J13</f>
        <v>36</v>
      </c>
      <c r="M17" s="1">
        <f>L13+M13</f>
        <v>0</v>
      </c>
      <c r="P17" s="1">
        <f>O13+P13</f>
        <v>2</v>
      </c>
      <c r="S17" s="1">
        <f>R13+S13</f>
        <v>6</v>
      </c>
      <c r="V17" s="1">
        <f>U13+V13</f>
        <v>2</v>
      </c>
      <c r="Y17" s="1">
        <f>X13+Y13</f>
        <v>0</v>
      </c>
      <c r="AB17" s="1">
        <f>AA13+AB13</f>
        <v>15</v>
      </c>
      <c r="AE17" s="1">
        <f>AD13+AE13</f>
        <v>61</v>
      </c>
      <c r="AH17" s="1">
        <f>AG13+AH13</f>
        <v>160</v>
      </c>
      <c r="AK17" s="1">
        <f>AJ13+AK13</f>
        <v>0</v>
      </c>
      <c r="AN17" s="1">
        <f>AM13+AN13</f>
        <v>940</v>
      </c>
      <c r="AQ17" s="1">
        <f>AP13+AQ13</f>
        <v>13</v>
      </c>
      <c r="AR17"/>
    </row>
    <row r="18" spans="1:44" x14ac:dyDescent="0.3">
      <c r="A18" s="7" t="s">
        <v>48</v>
      </c>
      <c r="B18" s="6"/>
      <c r="G18" s="1">
        <f>F14+G14</f>
        <v>0</v>
      </c>
      <c r="J18" s="1">
        <f>I14+J14</f>
        <v>9</v>
      </c>
      <c r="M18" s="1">
        <f>L14+M14</f>
        <v>0</v>
      </c>
      <c r="P18" s="1">
        <f>O14+P14</f>
        <v>5</v>
      </c>
      <c r="S18" s="1">
        <f>R14+S14</f>
        <v>28</v>
      </c>
      <c r="V18" s="1">
        <f>U14+V14</f>
        <v>3</v>
      </c>
      <c r="Y18" s="1">
        <f>X14+Y14</f>
        <v>0</v>
      </c>
      <c r="AB18" s="1">
        <f>AA14+AB14</f>
        <v>122</v>
      </c>
      <c r="AE18" s="1">
        <f>AD14+AE14</f>
        <v>149</v>
      </c>
      <c r="AH18" s="1">
        <f>AG14+AH14</f>
        <v>172</v>
      </c>
      <c r="AK18" s="1">
        <f>AJ14+AK14</f>
        <v>0</v>
      </c>
      <c r="AN18" s="1">
        <f>AM14+AN14</f>
        <v>1885</v>
      </c>
      <c r="AQ18" s="1">
        <f>AP14+AQ14</f>
        <v>1</v>
      </c>
      <c r="AR18"/>
    </row>
    <row r="19" spans="1:44" x14ac:dyDescent="0.3">
      <c r="A19" s="7" t="s">
        <v>59</v>
      </c>
      <c r="B19" s="6"/>
      <c r="G19" s="1">
        <f>G17+G18</f>
        <v>0</v>
      </c>
      <c r="J19" s="1">
        <f>J17+J18</f>
        <v>45</v>
      </c>
      <c r="M19" s="1">
        <f>M17+M18</f>
        <v>0</v>
      </c>
      <c r="P19" s="1">
        <f>P17+P18</f>
        <v>7</v>
      </c>
      <c r="S19" s="1">
        <f>S17+S18</f>
        <v>34</v>
      </c>
      <c r="V19" s="1">
        <f>V17+V18</f>
        <v>5</v>
      </c>
      <c r="Y19" s="1">
        <f>Y17+Y18</f>
        <v>0</v>
      </c>
      <c r="AB19" s="1">
        <f>AB17+AB18</f>
        <v>137</v>
      </c>
      <c r="AE19" s="1">
        <f>AE17+AE18</f>
        <v>210</v>
      </c>
      <c r="AH19" s="1">
        <f>AH17+AH18</f>
        <v>332</v>
      </c>
      <c r="AK19" s="1">
        <f>AK17+AK18</f>
        <v>0</v>
      </c>
      <c r="AN19" s="1">
        <f>AN17+AN18</f>
        <v>2825</v>
      </c>
      <c r="AQ19" s="1">
        <f>AQ17+AQ18</f>
        <v>14</v>
      </c>
      <c r="AR19"/>
    </row>
    <row r="20" spans="1:44" x14ac:dyDescent="0.3">
      <c r="A20" s="7"/>
      <c r="B20" s="6"/>
      <c r="AR20"/>
    </row>
    <row r="21" spans="1:44" x14ac:dyDescent="0.3">
      <c r="A21" s="7"/>
      <c r="B21" s="6"/>
      <c r="AR21"/>
    </row>
    <row r="22" spans="1:44" x14ac:dyDescent="0.3">
      <c r="A22" s="7"/>
      <c r="B22" s="6"/>
      <c r="AR22"/>
    </row>
    <row r="23" spans="1:44" x14ac:dyDescent="0.3">
      <c r="A23" s="7"/>
      <c r="B23" s="6"/>
      <c r="AR23"/>
    </row>
    <row r="24" spans="1:44" x14ac:dyDescent="0.3">
      <c r="A24" s="7"/>
      <c r="B24" s="6"/>
      <c r="AR24"/>
    </row>
    <row r="25" spans="1:44" x14ac:dyDescent="0.3">
      <c r="A25" s="7"/>
      <c r="B25" s="6"/>
      <c r="AR25"/>
    </row>
    <row r="26" spans="1:44" x14ac:dyDescent="0.3">
      <c r="A26" s="7"/>
      <c r="B26" s="6"/>
      <c r="AR26"/>
    </row>
    <row r="27" spans="1:44" x14ac:dyDescent="0.3">
      <c r="A27" s="7"/>
      <c r="B27" s="6"/>
      <c r="AR27"/>
    </row>
    <row r="28" spans="1:44" x14ac:dyDescent="0.3">
      <c r="A28" s="7"/>
      <c r="B28" s="6"/>
      <c r="AR28"/>
    </row>
    <row r="29" spans="1:44" x14ac:dyDescent="0.3">
      <c r="A29" s="7"/>
      <c r="B29" s="6"/>
      <c r="AR29"/>
    </row>
    <row r="30" spans="1:44" x14ac:dyDescent="0.3">
      <c r="A30" s="7"/>
      <c r="B30" s="6"/>
      <c r="AR30"/>
    </row>
    <row r="31" spans="1:44" x14ac:dyDescent="0.3">
      <c r="A31" s="7"/>
      <c r="B31" s="6"/>
      <c r="AR31"/>
    </row>
    <row r="32" spans="1:44" x14ac:dyDescent="0.3">
      <c r="A32" s="7"/>
      <c r="B32" s="6"/>
      <c r="AR32"/>
    </row>
    <row r="33" spans="1:44" x14ac:dyDescent="0.3">
      <c r="A33" s="7"/>
      <c r="B33" s="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x14ac:dyDescent="0.3">
      <c r="A34" s="7"/>
      <c r="B34" s="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x14ac:dyDescent="0.3">
      <c r="A35" s="7"/>
      <c r="B35" s="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x14ac:dyDescent="0.3">
      <c r="A36" s="7"/>
      <c r="B36" s="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x14ac:dyDescent="0.3">
      <c r="A37" s="7"/>
      <c r="B37" s="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x14ac:dyDescent="0.3">
      <c r="A38" s="7"/>
      <c r="B38" s="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x14ac:dyDescent="0.3">
      <c r="A39" s="7"/>
      <c r="B39" s="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x14ac:dyDescent="0.3">
      <c r="A40" s="7"/>
      <c r="B40" s="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x14ac:dyDescent="0.3">
      <c r="A41" s="7"/>
      <c r="B41" s="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x14ac:dyDescent="0.3">
      <c r="A42" s="7"/>
      <c r="B42" s="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x14ac:dyDescent="0.3">
      <c r="A43" s="7"/>
      <c r="B43" s="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x14ac:dyDescent="0.3">
      <c r="A44" s="7"/>
      <c r="B44" s="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</sheetData>
  <mergeCells count="29">
    <mergeCell ref="AP2:AR2"/>
    <mergeCell ref="X2:Z2"/>
    <mergeCell ref="AA2:AC2"/>
    <mergeCell ref="AD2:AF2"/>
    <mergeCell ref="AG2:AI2"/>
    <mergeCell ref="AJ2:AL2"/>
    <mergeCell ref="AM2:AO2"/>
    <mergeCell ref="A1:A3"/>
    <mergeCell ref="B1:B3"/>
    <mergeCell ref="C1:C3"/>
    <mergeCell ref="AD1:AF1"/>
    <mergeCell ref="AA1:AC1"/>
    <mergeCell ref="X1:Z1"/>
    <mergeCell ref="F2:H2"/>
    <mergeCell ref="I2:K2"/>
    <mergeCell ref="O2:Q2"/>
    <mergeCell ref="L2:N2"/>
    <mergeCell ref="R2:T2"/>
    <mergeCell ref="U2:W2"/>
    <mergeCell ref="F1:H1"/>
    <mergeCell ref="R1:T1"/>
    <mergeCell ref="O1:Q1"/>
    <mergeCell ref="L1:N1"/>
    <mergeCell ref="I1:K1"/>
    <mergeCell ref="AG1:AI1"/>
    <mergeCell ref="AJ1:AL1"/>
    <mergeCell ref="AM1:AO1"/>
    <mergeCell ref="AP1:AR1"/>
    <mergeCell ref="U1:W1"/>
  </mergeCells>
  <pageMargins left="0.7" right="0.7" top="0.75" bottom="0.75" header="0.3" footer="0.3"/>
  <pageSetup orientation="portrait" horizontalDpi="300" verticalDpi="300" r:id="rId1"/>
  <ignoredErrors>
    <ignoredError sqref="F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G20" sqref="G20"/>
    </sheetView>
  </sheetViews>
  <sheetFormatPr defaultColWidth="5.77734375" defaultRowHeight="14.4" x14ac:dyDescent="0.3"/>
  <cols>
    <col min="1" max="1" width="17.109375" customWidth="1"/>
    <col min="2" max="2" width="9.21875" style="1" customWidth="1"/>
    <col min="3" max="5" width="9.6640625" style="1" customWidth="1"/>
    <col min="6" max="44" width="6.77734375" style="1" customWidth="1"/>
    <col min="45" max="45" width="16.109375" customWidth="1"/>
    <col min="46" max="46" width="15.109375" customWidth="1"/>
    <col min="47" max="47" width="12.44140625" customWidth="1"/>
  </cols>
  <sheetData>
    <row r="1" spans="1:47" s="11" customFormat="1" x14ac:dyDescent="0.3">
      <c r="A1" s="58" t="s">
        <v>29</v>
      </c>
      <c r="B1" s="58" t="s">
        <v>30</v>
      </c>
      <c r="C1" s="60" t="s">
        <v>31</v>
      </c>
      <c r="D1" s="43"/>
      <c r="E1" s="43"/>
      <c r="F1" s="55" t="s">
        <v>4</v>
      </c>
      <c r="G1" s="56"/>
      <c r="H1" s="57"/>
      <c r="I1" s="55" t="s">
        <v>5</v>
      </c>
      <c r="J1" s="56"/>
      <c r="K1" s="57"/>
      <c r="L1" s="55" t="s">
        <v>6</v>
      </c>
      <c r="M1" s="56"/>
      <c r="N1" s="57"/>
      <c r="O1" s="55" t="s">
        <v>7</v>
      </c>
      <c r="P1" s="56"/>
      <c r="Q1" s="57"/>
      <c r="R1" s="55" t="s">
        <v>11</v>
      </c>
      <c r="S1" s="56"/>
      <c r="T1" s="57"/>
      <c r="U1" s="55" t="s">
        <v>14</v>
      </c>
      <c r="V1" s="56"/>
      <c r="W1" s="57"/>
      <c r="X1" s="55" t="s">
        <v>16</v>
      </c>
      <c r="Y1" s="56"/>
      <c r="Z1" s="57"/>
      <c r="AA1" s="55" t="s">
        <v>15</v>
      </c>
      <c r="AB1" s="56"/>
      <c r="AC1" s="57"/>
      <c r="AD1" s="55" t="s">
        <v>17</v>
      </c>
      <c r="AE1" s="56"/>
      <c r="AF1" s="57"/>
      <c r="AG1" s="55" t="s">
        <v>18</v>
      </c>
      <c r="AH1" s="56"/>
      <c r="AI1" s="57"/>
      <c r="AJ1" s="55" t="s">
        <v>19</v>
      </c>
      <c r="AK1" s="56"/>
      <c r="AL1" s="57"/>
      <c r="AM1" s="55" t="s">
        <v>20</v>
      </c>
      <c r="AN1" s="56"/>
      <c r="AO1" s="57"/>
      <c r="AP1" s="55" t="s">
        <v>21</v>
      </c>
      <c r="AQ1" s="56"/>
      <c r="AR1" s="57"/>
    </row>
    <row r="2" spans="1:47" s="12" customFormat="1" ht="44.4" customHeight="1" x14ac:dyDescent="0.3">
      <c r="A2" s="58"/>
      <c r="B2" s="58"/>
      <c r="C2" s="60"/>
      <c r="D2" s="39"/>
      <c r="E2" s="39"/>
      <c r="F2" s="63" t="s">
        <v>3</v>
      </c>
      <c r="G2" s="63"/>
      <c r="H2" s="62"/>
      <c r="I2" s="62" t="s">
        <v>8</v>
      </c>
      <c r="J2" s="63"/>
      <c r="K2" s="62"/>
      <c r="L2" s="62" t="s">
        <v>9</v>
      </c>
      <c r="M2" s="63"/>
      <c r="N2" s="62"/>
      <c r="O2" s="62" t="s">
        <v>10</v>
      </c>
      <c r="P2" s="62"/>
      <c r="Q2" s="62"/>
      <c r="R2" s="62" t="s">
        <v>12</v>
      </c>
      <c r="S2" s="62"/>
      <c r="T2" s="62"/>
      <c r="U2" s="62" t="s">
        <v>13</v>
      </c>
      <c r="V2" s="62"/>
      <c r="W2" s="62"/>
      <c r="X2" s="62" t="s">
        <v>28</v>
      </c>
      <c r="Y2" s="62"/>
      <c r="Z2" s="62"/>
      <c r="AA2" s="62" t="s">
        <v>27</v>
      </c>
      <c r="AB2" s="62"/>
      <c r="AC2" s="62"/>
      <c r="AD2" s="62" t="s">
        <v>26</v>
      </c>
      <c r="AE2" s="62"/>
      <c r="AF2" s="62"/>
      <c r="AG2" s="62" t="s">
        <v>25</v>
      </c>
      <c r="AH2" s="62"/>
      <c r="AI2" s="62"/>
      <c r="AJ2" s="62" t="s">
        <v>24</v>
      </c>
      <c r="AK2" s="62"/>
      <c r="AL2" s="62"/>
      <c r="AM2" s="62" t="s">
        <v>23</v>
      </c>
      <c r="AN2" s="62"/>
      <c r="AO2" s="62"/>
      <c r="AP2" s="62" t="s">
        <v>22</v>
      </c>
      <c r="AQ2" s="62"/>
      <c r="AR2" s="62"/>
    </row>
    <row r="3" spans="1:47" s="16" customFormat="1" ht="43.8" thickBot="1" x14ac:dyDescent="0.35">
      <c r="A3" s="59"/>
      <c r="B3" s="59"/>
      <c r="C3" s="61"/>
      <c r="D3" s="44" t="s">
        <v>62</v>
      </c>
      <c r="E3" s="44" t="s">
        <v>63</v>
      </c>
      <c r="F3" s="46" t="s">
        <v>0</v>
      </c>
      <c r="G3" s="14" t="s">
        <v>1</v>
      </c>
      <c r="H3" s="15" t="s">
        <v>2</v>
      </c>
      <c r="I3" s="13" t="s">
        <v>0</v>
      </c>
      <c r="J3" s="14" t="s">
        <v>1</v>
      </c>
      <c r="K3" s="15" t="s">
        <v>2</v>
      </c>
      <c r="L3" s="13" t="s">
        <v>0</v>
      </c>
      <c r="M3" s="14" t="s">
        <v>1</v>
      </c>
      <c r="N3" s="14" t="s">
        <v>2</v>
      </c>
      <c r="O3" s="13" t="s">
        <v>0</v>
      </c>
      <c r="P3" s="14" t="s">
        <v>1</v>
      </c>
      <c r="Q3" s="14" t="s">
        <v>2</v>
      </c>
      <c r="R3" s="13" t="s">
        <v>0</v>
      </c>
      <c r="S3" s="14" t="s">
        <v>1</v>
      </c>
      <c r="T3" s="15" t="s">
        <v>2</v>
      </c>
      <c r="U3" s="13" t="s">
        <v>0</v>
      </c>
      <c r="V3" s="14" t="s">
        <v>1</v>
      </c>
      <c r="W3" s="15" t="s">
        <v>2</v>
      </c>
      <c r="X3" s="13" t="s">
        <v>0</v>
      </c>
      <c r="Y3" s="14" t="s">
        <v>1</v>
      </c>
      <c r="Z3" s="15" t="s">
        <v>2</v>
      </c>
      <c r="AA3" s="13" t="s">
        <v>0</v>
      </c>
      <c r="AB3" s="14" t="s">
        <v>1</v>
      </c>
      <c r="AC3" s="15" t="s">
        <v>2</v>
      </c>
      <c r="AD3" s="13" t="s">
        <v>0</v>
      </c>
      <c r="AE3" s="14" t="s">
        <v>1</v>
      </c>
      <c r="AF3" s="15" t="s">
        <v>2</v>
      </c>
      <c r="AG3" s="13" t="s">
        <v>0</v>
      </c>
      <c r="AH3" s="14" t="s">
        <v>1</v>
      </c>
      <c r="AI3" s="15" t="s">
        <v>2</v>
      </c>
      <c r="AJ3" s="13" t="s">
        <v>0</v>
      </c>
      <c r="AK3" s="14" t="s">
        <v>1</v>
      </c>
      <c r="AL3" s="15" t="s">
        <v>2</v>
      </c>
      <c r="AM3" s="13" t="s">
        <v>0</v>
      </c>
      <c r="AN3" s="14" t="s">
        <v>1</v>
      </c>
      <c r="AO3" s="15" t="s">
        <v>2</v>
      </c>
      <c r="AP3" s="13" t="s">
        <v>0</v>
      </c>
      <c r="AQ3" s="14" t="s">
        <v>1</v>
      </c>
      <c r="AR3" s="15" t="s">
        <v>2</v>
      </c>
      <c r="AS3" s="38" t="s">
        <v>36</v>
      </c>
      <c r="AT3" s="38" t="s">
        <v>37</v>
      </c>
      <c r="AU3" s="38" t="s">
        <v>38</v>
      </c>
    </row>
    <row r="4" spans="1:47" x14ac:dyDescent="0.3">
      <c r="A4" s="2">
        <v>40773</v>
      </c>
      <c r="B4" s="1" t="s">
        <v>32</v>
      </c>
      <c r="C4" s="8" t="s">
        <v>58</v>
      </c>
      <c r="D4" s="10">
        <v>25</v>
      </c>
      <c r="E4" s="45">
        <f>420/(420-D4)</f>
        <v>1.0632911392405062</v>
      </c>
      <c r="F4" s="47">
        <f>$E4*'Raw Counts'!F4</f>
        <v>0</v>
      </c>
      <c r="G4" s="47">
        <f>$E4*'Raw Counts'!G4</f>
        <v>0</v>
      </c>
      <c r="H4" s="47">
        <f>$E4*'Raw Counts'!H4</f>
        <v>0</v>
      </c>
      <c r="I4" s="47">
        <f>$E4*'Raw Counts'!I4</f>
        <v>1.0632911392405062</v>
      </c>
      <c r="J4" s="47">
        <f>$E4*'Raw Counts'!J4</f>
        <v>19.139240506329113</v>
      </c>
      <c r="K4" s="47">
        <f>$E4*'Raw Counts'!K4</f>
        <v>1.0632911392405062</v>
      </c>
      <c r="L4" s="47">
        <f>$E4*'Raw Counts'!L4</f>
        <v>0</v>
      </c>
      <c r="M4" s="47">
        <f>$E4*'Raw Counts'!M4</f>
        <v>0</v>
      </c>
      <c r="N4" s="47">
        <f>$E4*'Raw Counts'!N4</f>
        <v>0</v>
      </c>
      <c r="O4" s="47">
        <f>$E4*'Raw Counts'!O4</f>
        <v>1.0632911392405062</v>
      </c>
      <c r="P4" s="47">
        <f>$E4*'Raw Counts'!P4</f>
        <v>0</v>
      </c>
      <c r="Q4" s="47">
        <f>$E4*'Raw Counts'!Q4</f>
        <v>0</v>
      </c>
      <c r="R4" s="47">
        <f>$E4*'Raw Counts'!R4</f>
        <v>3.1898734177215187</v>
      </c>
      <c r="S4" s="47">
        <f>$E4*'Raw Counts'!S4</f>
        <v>0</v>
      </c>
      <c r="T4" s="47">
        <f>$E4*'Raw Counts'!T4</f>
        <v>0</v>
      </c>
      <c r="U4" s="47">
        <f>$E4*'Raw Counts'!U4</f>
        <v>1.0632911392405062</v>
      </c>
      <c r="V4" s="47">
        <f>$E4*'Raw Counts'!V4</f>
        <v>0</v>
      </c>
      <c r="W4" s="47">
        <f>$E4*'Raw Counts'!W4</f>
        <v>0</v>
      </c>
      <c r="X4" s="47">
        <f>$E4*'Raw Counts'!X4</f>
        <v>0</v>
      </c>
      <c r="Y4" s="47">
        <f>$E4*'Raw Counts'!Y4</f>
        <v>0</v>
      </c>
      <c r="Z4" s="47">
        <f>$E4*'Raw Counts'!Z4</f>
        <v>0</v>
      </c>
      <c r="AA4" s="47">
        <f>$E4*'Raw Counts'!AA4</f>
        <v>10.632911392405063</v>
      </c>
      <c r="AB4" s="47">
        <f>$E4*'Raw Counts'!AB4</f>
        <v>1.0632911392405062</v>
      </c>
      <c r="AC4" s="47">
        <f>$E4*'Raw Counts'!AC4</f>
        <v>0</v>
      </c>
      <c r="AD4" s="47">
        <f>$E4*'Raw Counts'!AD4</f>
        <v>12.759493670886075</v>
      </c>
      <c r="AE4" s="47">
        <f>$E4*'Raw Counts'!AE4</f>
        <v>0</v>
      </c>
      <c r="AF4" s="47">
        <f>$E4*'Raw Counts'!AF4</f>
        <v>17.0126582278481</v>
      </c>
      <c r="AG4" s="47">
        <f>$E4*'Raw Counts'!AG4</f>
        <v>54.22784810126582</v>
      </c>
      <c r="AH4" s="47">
        <f>$E4*'Raw Counts'!AH4</f>
        <v>3.1898734177215187</v>
      </c>
      <c r="AI4" s="47">
        <f>$E4*'Raw Counts'!AI4</f>
        <v>0</v>
      </c>
      <c r="AJ4" s="47">
        <f>$E4*'Raw Counts'!AJ4</f>
        <v>0</v>
      </c>
      <c r="AK4" s="47">
        <f>$E4*'Raw Counts'!AK4</f>
        <v>0</v>
      </c>
      <c r="AL4" s="47">
        <f>$E4*'Raw Counts'!AL4</f>
        <v>0</v>
      </c>
      <c r="AM4" s="47">
        <f>$E4*'Raw Counts'!AM4</f>
        <v>71.240506329113913</v>
      </c>
      <c r="AN4" s="47">
        <f>$E4*'Raw Counts'!AN4</f>
        <v>25.518987341772149</v>
      </c>
      <c r="AO4" s="47">
        <f>$E4*'Raw Counts'!AO4</f>
        <v>0</v>
      </c>
      <c r="AP4" s="47">
        <f>$E4*'Raw Counts'!AP4</f>
        <v>2.1265822784810124</v>
      </c>
      <c r="AQ4" s="47">
        <f>$E4*'Raw Counts'!AQ4</f>
        <v>0</v>
      </c>
      <c r="AR4" s="47">
        <f>$E4*'Raw Counts'!AR4</f>
        <v>0</v>
      </c>
      <c r="AS4" s="48">
        <f>SUM(F4,I4,L4,O4,R4,U4,X4,AA4,AD4,AG4,AJ4,AM4)</f>
        <v>155.24050632911391</v>
      </c>
      <c r="AT4" s="48">
        <f>SUM(G4,J4,M4,P4,S4,V4,Y4,AB4,AE4,AH4,AK4,AN4)</f>
        <v>48.911392405063282</v>
      </c>
      <c r="AU4" s="48">
        <f>SUM(H4,K4,N4,Q4,T4,W4,Z4,AC4,AF4,AI4,AL4,AO4)</f>
        <v>18.075949367088604</v>
      </c>
    </row>
    <row r="5" spans="1:47" x14ac:dyDescent="0.3">
      <c r="A5" s="2">
        <v>40773</v>
      </c>
      <c r="B5" s="1" t="s">
        <v>33</v>
      </c>
      <c r="C5" s="8" t="s">
        <v>58</v>
      </c>
      <c r="D5" s="10">
        <v>45</v>
      </c>
      <c r="E5" s="45">
        <f t="shared" ref="E5:E11" si="0">420/(420-D5)</f>
        <v>1.1200000000000001</v>
      </c>
      <c r="F5" s="47">
        <f>$E5*'Raw Counts'!F5</f>
        <v>0</v>
      </c>
      <c r="G5" s="47">
        <f>$E5*'Raw Counts'!G5</f>
        <v>0</v>
      </c>
      <c r="H5" s="47">
        <f>$E5*'Raw Counts'!H5</f>
        <v>0</v>
      </c>
      <c r="I5" s="47">
        <f>$E5*'Raw Counts'!I5</f>
        <v>1.1200000000000001</v>
      </c>
      <c r="J5" s="47">
        <f>$E5*'Raw Counts'!J5</f>
        <v>3.3600000000000003</v>
      </c>
      <c r="K5" s="47">
        <f>$E5*'Raw Counts'!K5</f>
        <v>0</v>
      </c>
      <c r="L5" s="47">
        <f>$E5*'Raw Counts'!L5</f>
        <v>0</v>
      </c>
      <c r="M5" s="47">
        <f>$E5*'Raw Counts'!M5</f>
        <v>0</v>
      </c>
      <c r="N5" s="47">
        <f>$E5*'Raw Counts'!N5</f>
        <v>0</v>
      </c>
      <c r="O5" s="47">
        <f>$E5*'Raw Counts'!O5</f>
        <v>1.1200000000000001</v>
      </c>
      <c r="P5" s="47">
        <f>$E5*'Raw Counts'!P5</f>
        <v>0</v>
      </c>
      <c r="Q5" s="47">
        <f>$E5*'Raw Counts'!Q5</f>
        <v>0</v>
      </c>
      <c r="R5" s="47">
        <f>$E5*'Raw Counts'!R5</f>
        <v>1.1200000000000001</v>
      </c>
      <c r="S5" s="47">
        <f>$E5*'Raw Counts'!S5</f>
        <v>0</v>
      </c>
      <c r="T5" s="47">
        <f>$E5*'Raw Counts'!T5</f>
        <v>0</v>
      </c>
      <c r="U5" s="47">
        <f>$E5*'Raw Counts'!U5</f>
        <v>1.1200000000000001</v>
      </c>
      <c r="V5" s="47">
        <f>$E5*'Raw Counts'!V5</f>
        <v>0</v>
      </c>
      <c r="W5" s="47">
        <f>$E5*'Raw Counts'!W5</f>
        <v>0</v>
      </c>
      <c r="X5" s="47">
        <f>$E5*'Raw Counts'!X5</f>
        <v>0</v>
      </c>
      <c r="Y5" s="47">
        <f>$E5*'Raw Counts'!Y5</f>
        <v>0</v>
      </c>
      <c r="Z5" s="47">
        <f>$E5*'Raw Counts'!Z5</f>
        <v>0</v>
      </c>
      <c r="AA5" s="47">
        <f>$E5*'Raw Counts'!AA5</f>
        <v>4.4800000000000004</v>
      </c>
      <c r="AB5" s="47">
        <f>$E5*'Raw Counts'!AB5</f>
        <v>0</v>
      </c>
      <c r="AC5" s="47">
        <f>$E5*'Raw Counts'!AC5</f>
        <v>1.1200000000000001</v>
      </c>
      <c r="AD5" s="47">
        <f>$E5*'Raw Counts'!AD5</f>
        <v>23.520000000000003</v>
      </c>
      <c r="AE5" s="47">
        <f>$E5*'Raw Counts'!AE5</f>
        <v>0</v>
      </c>
      <c r="AF5" s="47">
        <f>$E5*'Raw Counts'!AF5</f>
        <v>24.64</v>
      </c>
      <c r="AG5" s="47">
        <f>$E5*'Raw Counts'!AG5</f>
        <v>36.96</v>
      </c>
      <c r="AH5" s="47">
        <f>$E5*'Raw Counts'!AH5</f>
        <v>0</v>
      </c>
      <c r="AI5" s="47">
        <f>$E5*'Raw Counts'!AI5</f>
        <v>0</v>
      </c>
      <c r="AJ5" s="47">
        <f>$E5*'Raw Counts'!AJ5</f>
        <v>0</v>
      </c>
      <c r="AK5" s="47">
        <f>$E5*'Raw Counts'!AK5</f>
        <v>0</v>
      </c>
      <c r="AL5" s="47">
        <f>$E5*'Raw Counts'!AL5</f>
        <v>0</v>
      </c>
      <c r="AM5" s="47">
        <f>$E5*'Raw Counts'!AM5</f>
        <v>372.96000000000004</v>
      </c>
      <c r="AN5" s="47">
        <f>$E5*'Raw Counts'!AN5</f>
        <v>105.28000000000002</v>
      </c>
      <c r="AO5" s="47">
        <f>$E5*'Raw Counts'!AO5</f>
        <v>0</v>
      </c>
      <c r="AP5" s="47">
        <f>$E5*'Raw Counts'!AP5</f>
        <v>3.3600000000000003</v>
      </c>
      <c r="AQ5" s="47">
        <f>$E5*'Raw Counts'!AQ5</f>
        <v>0</v>
      </c>
      <c r="AR5" s="47">
        <f>$E5*'Raw Counts'!AR5</f>
        <v>0</v>
      </c>
      <c r="AS5" s="48">
        <f t="shared" ref="AS5:AU11" si="1">SUM(F5,I5,L5,O5,R5,U5,X5,AA5,AD5,AG5,AJ5,AM5)</f>
        <v>442.40000000000003</v>
      </c>
      <c r="AT5" s="48">
        <f t="shared" si="1"/>
        <v>108.64000000000001</v>
      </c>
      <c r="AU5" s="48">
        <f t="shared" si="1"/>
        <v>25.76</v>
      </c>
    </row>
    <row r="6" spans="1:47" x14ac:dyDescent="0.3">
      <c r="A6" s="2">
        <v>40774</v>
      </c>
      <c r="B6" s="1" t="s">
        <v>32</v>
      </c>
      <c r="C6" s="8" t="s">
        <v>58</v>
      </c>
      <c r="D6" s="10">
        <v>0</v>
      </c>
      <c r="E6" s="45">
        <f t="shared" si="0"/>
        <v>1</v>
      </c>
      <c r="F6" s="47">
        <f>$E6*'Raw Counts'!F6</f>
        <v>0</v>
      </c>
      <c r="G6" s="47">
        <f>$E6*'Raw Counts'!G6</f>
        <v>0</v>
      </c>
      <c r="H6" s="47">
        <f>$E6*'Raw Counts'!H6</f>
        <v>0</v>
      </c>
      <c r="I6" s="47">
        <f>$E6*'Raw Counts'!I6</f>
        <v>0</v>
      </c>
      <c r="J6" s="47">
        <f>$E6*'Raw Counts'!J6</f>
        <v>13</v>
      </c>
      <c r="K6" s="47">
        <f>$E6*'Raw Counts'!K6</f>
        <v>0</v>
      </c>
      <c r="L6" s="47">
        <f>$E6*'Raw Counts'!L6</f>
        <v>0</v>
      </c>
      <c r="M6" s="47">
        <f>$E6*'Raw Counts'!M6</f>
        <v>0</v>
      </c>
      <c r="N6" s="47">
        <f>$E6*'Raw Counts'!N6</f>
        <v>0</v>
      </c>
      <c r="O6" s="47">
        <f>$E6*'Raw Counts'!O6</f>
        <v>0</v>
      </c>
      <c r="P6" s="47">
        <f>$E6*'Raw Counts'!P6</f>
        <v>0</v>
      </c>
      <c r="Q6" s="47">
        <f>$E6*'Raw Counts'!Q6</f>
        <v>0</v>
      </c>
      <c r="R6" s="47">
        <f>$E6*'Raw Counts'!R6</f>
        <v>0</v>
      </c>
      <c r="S6" s="47">
        <f>$E6*'Raw Counts'!S6</f>
        <v>0</v>
      </c>
      <c r="T6" s="47">
        <f>$E6*'Raw Counts'!T6</f>
        <v>0</v>
      </c>
      <c r="U6" s="47">
        <f>$E6*'Raw Counts'!U6</f>
        <v>0</v>
      </c>
      <c r="V6" s="47">
        <f>$E6*'Raw Counts'!V6</f>
        <v>0</v>
      </c>
      <c r="W6" s="47">
        <f>$E6*'Raw Counts'!W6</f>
        <v>0</v>
      </c>
      <c r="X6" s="47">
        <f>$E6*'Raw Counts'!X6</f>
        <v>0</v>
      </c>
      <c r="Y6" s="47">
        <f>$E6*'Raw Counts'!Y6</f>
        <v>0</v>
      </c>
      <c r="Z6" s="47">
        <f>$E6*'Raw Counts'!Z6</f>
        <v>0</v>
      </c>
      <c r="AA6" s="47">
        <f>$E6*'Raw Counts'!AA6</f>
        <v>0</v>
      </c>
      <c r="AB6" s="47">
        <f>$E6*'Raw Counts'!AB6</f>
        <v>0</v>
      </c>
      <c r="AC6" s="47">
        <f>$E6*'Raw Counts'!AC6</f>
        <v>0</v>
      </c>
      <c r="AD6" s="47">
        <f>$E6*'Raw Counts'!AD6</f>
        <v>15</v>
      </c>
      <c r="AE6" s="47">
        <f>$E6*'Raw Counts'!AE6</f>
        <v>0</v>
      </c>
      <c r="AF6" s="47">
        <f>$E6*'Raw Counts'!AF6</f>
        <v>19</v>
      </c>
      <c r="AG6" s="47">
        <f>$E6*'Raw Counts'!AG6</f>
        <v>33</v>
      </c>
      <c r="AH6" s="47">
        <f>$E6*'Raw Counts'!AH6</f>
        <v>3</v>
      </c>
      <c r="AI6" s="47">
        <f>$E6*'Raw Counts'!AI6</f>
        <v>0</v>
      </c>
      <c r="AJ6" s="47">
        <f>$E6*'Raw Counts'!AJ6</f>
        <v>0</v>
      </c>
      <c r="AK6" s="47">
        <f>$E6*'Raw Counts'!AK6</f>
        <v>0</v>
      </c>
      <c r="AL6" s="47">
        <f>$E6*'Raw Counts'!AL6</f>
        <v>0</v>
      </c>
      <c r="AM6" s="47">
        <f>$E6*'Raw Counts'!AM6</f>
        <v>95</v>
      </c>
      <c r="AN6" s="47">
        <f>$E6*'Raw Counts'!AN6</f>
        <v>32</v>
      </c>
      <c r="AO6" s="47">
        <f>$E6*'Raw Counts'!AO6</f>
        <v>0</v>
      </c>
      <c r="AP6" s="47">
        <f>$E6*'Raw Counts'!AP6</f>
        <v>8</v>
      </c>
      <c r="AQ6" s="47">
        <f>$E6*'Raw Counts'!AQ6</f>
        <v>0</v>
      </c>
      <c r="AR6" s="47">
        <f>$E6*'Raw Counts'!AR6</f>
        <v>0</v>
      </c>
      <c r="AS6" s="48">
        <f t="shared" si="1"/>
        <v>143</v>
      </c>
      <c r="AT6" s="48">
        <f t="shared" si="1"/>
        <v>48</v>
      </c>
      <c r="AU6" s="48">
        <f t="shared" si="1"/>
        <v>19</v>
      </c>
    </row>
    <row r="7" spans="1:47" x14ac:dyDescent="0.3">
      <c r="A7" s="2">
        <v>40774</v>
      </c>
      <c r="B7" s="1" t="s">
        <v>33</v>
      </c>
      <c r="C7" s="8" t="s">
        <v>58</v>
      </c>
      <c r="D7" s="10">
        <v>40</v>
      </c>
      <c r="E7" s="45">
        <f t="shared" si="0"/>
        <v>1.1052631578947369</v>
      </c>
      <c r="F7" s="47">
        <f>$E7*'Raw Counts'!F7</f>
        <v>0</v>
      </c>
      <c r="G7" s="47">
        <f>$E7*'Raw Counts'!G7</f>
        <v>0</v>
      </c>
      <c r="H7" s="47">
        <f>$E7*'Raw Counts'!H7</f>
        <v>0</v>
      </c>
      <c r="I7" s="47">
        <f>$E7*'Raw Counts'!I7</f>
        <v>0</v>
      </c>
      <c r="J7" s="47">
        <f>$E7*'Raw Counts'!J7</f>
        <v>0</v>
      </c>
      <c r="K7" s="47">
        <f>$E7*'Raw Counts'!K7</f>
        <v>0</v>
      </c>
      <c r="L7" s="47">
        <f>$E7*'Raw Counts'!L7</f>
        <v>0</v>
      </c>
      <c r="M7" s="47">
        <f>$E7*'Raw Counts'!M7</f>
        <v>0</v>
      </c>
      <c r="N7" s="47">
        <f>$E7*'Raw Counts'!N7</f>
        <v>0</v>
      </c>
      <c r="O7" s="47">
        <f>$E7*'Raw Counts'!O7</f>
        <v>0</v>
      </c>
      <c r="P7" s="47">
        <f>$E7*'Raw Counts'!P7</f>
        <v>0</v>
      </c>
      <c r="Q7" s="47">
        <f>$E7*'Raw Counts'!Q7</f>
        <v>0</v>
      </c>
      <c r="R7" s="47">
        <f>$E7*'Raw Counts'!R7</f>
        <v>2.2105263157894739</v>
      </c>
      <c r="S7" s="47">
        <f>$E7*'Raw Counts'!S7</f>
        <v>0</v>
      </c>
      <c r="T7" s="47">
        <f>$E7*'Raw Counts'!T7</f>
        <v>0</v>
      </c>
      <c r="U7" s="47">
        <f>$E7*'Raw Counts'!U7</f>
        <v>0</v>
      </c>
      <c r="V7" s="47">
        <f>$E7*'Raw Counts'!V7</f>
        <v>0</v>
      </c>
      <c r="W7" s="47">
        <f>$E7*'Raw Counts'!W7</f>
        <v>0</v>
      </c>
      <c r="X7" s="47">
        <f>$E7*'Raw Counts'!X7</f>
        <v>0</v>
      </c>
      <c r="Y7" s="47">
        <f>$E7*'Raw Counts'!Y7</f>
        <v>0</v>
      </c>
      <c r="Z7" s="47">
        <f>$E7*'Raw Counts'!Z7</f>
        <v>0</v>
      </c>
      <c r="AA7" s="47">
        <f>$E7*'Raw Counts'!AA7</f>
        <v>0</v>
      </c>
      <c r="AB7" s="47">
        <f>$E7*'Raw Counts'!AB7</f>
        <v>0</v>
      </c>
      <c r="AC7" s="47">
        <f>$E7*'Raw Counts'!AC7</f>
        <v>0</v>
      </c>
      <c r="AD7" s="47">
        <f>$E7*'Raw Counts'!AD7</f>
        <v>14.368421052631581</v>
      </c>
      <c r="AE7" s="47">
        <f>$E7*'Raw Counts'!AE7</f>
        <v>0</v>
      </c>
      <c r="AF7" s="47">
        <f>$E7*'Raw Counts'!AF7</f>
        <v>14.368421052631581</v>
      </c>
      <c r="AG7" s="47">
        <f>$E7*'Raw Counts'!AG7</f>
        <v>38.684210526315795</v>
      </c>
      <c r="AH7" s="47">
        <f>$E7*'Raw Counts'!AH7</f>
        <v>2.2105263157894739</v>
      </c>
      <c r="AI7" s="47">
        <f>$E7*'Raw Counts'!AI7</f>
        <v>0</v>
      </c>
      <c r="AJ7" s="47">
        <f>$E7*'Raw Counts'!AJ7</f>
        <v>0</v>
      </c>
      <c r="AK7" s="47">
        <f>$E7*'Raw Counts'!AK7</f>
        <v>0</v>
      </c>
      <c r="AL7" s="47">
        <f>$E7*'Raw Counts'!AL7</f>
        <v>0</v>
      </c>
      <c r="AM7" s="47">
        <f>$E7*'Raw Counts'!AM7</f>
        <v>277.42105263157896</v>
      </c>
      <c r="AN7" s="47">
        <f>$E7*'Raw Counts'!AN7</f>
        <v>48.631578947368425</v>
      </c>
      <c r="AO7" s="47">
        <f>$E7*'Raw Counts'!AO7</f>
        <v>0</v>
      </c>
      <c r="AP7" s="47">
        <f>$E7*'Raw Counts'!AP7</f>
        <v>0</v>
      </c>
      <c r="AQ7" s="47">
        <f>$E7*'Raw Counts'!AQ7</f>
        <v>0</v>
      </c>
      <c r="AR7" s="47">
        <f>$E7*'Raw Counts'!AR7</f>
        <v>0</v>
      </c>
      <c r="AS7" s="48">
        <f t="shared" si="1"/>
        <v>332.68421052631584</v>
      </c>
      <c r="AT7" s="48">
        <f t="shared" si="1"/>
        <v>50.842105263157897</v>
      </c>
      <c r="AU7" s="48">
        <f t="shared" si="1"/>
        <v>14.368421052631581</v>
      </c>
    </row>
    <row r="8" spans="1:47" s="7" customFormat="1" x14ac:dyDescent="0.3">
      <c r="A8" s="5">
        <v>40775</v>
      </c>
      <c r="B8" s="6" t="s">
        <v>32</v>
      </c>
      <c r="C8" s="8" t="s">
        <v>58</v>
      </c>
      <c r="D8" s="10">
        <v>0</v>
      </c>
      <c r="E8" s="45">
        <f t="shared" si="0"/>
        <v>1</v>
      </c>
      <c r="F8" s="47">
        <f>$E8*'Raw Counts'!F8</f>
        <v>0</v>
      </c>
      <c r="G8" s="47">
        <f>$E8*'Raw Counts'!G8</f>
        <v>0</v>
      </c>
      <c r="H8" s="47">
        <f>$E8*'Raw Counts'!H8</f>
        <v>0</v>
      </c>
      <c r="I8" s="47">
        <f>$E8*'Raw Counts'!I8</f>
        <v>0</v>
      </c>
      <c r="J8" s="47">
        <f>$E8*'Raw Counts'!J8</f>
        <v>0</v>
      </c>
      <c r="K8" s="47">
        <f>$E8*'Raw Counts'!K8</f>
        <v>0</v>
      </c>
      <c r="L8" s="47">
        <f>$E8*'Raw Counts'!L8</f>
        <v>0</v>
      </c>
      <c r="M8" s="47">
        <f>$E8*'Raw Counts'!M8</f>
        <v>0</v>
      </c>
      <c r="N8" s="47">
        <f>$E8*'Raw Counts'!N8</f>
        <v>0</v>
      </c>
      <c r="O8" s="47">
        <f>$E8*'Raw Counts'!O8</f>
        <v>1</v>
      </c>
      <c r="P8" s="47">
        <f>$E8*'Raw Counts'!P8</f>
        <v>0</v>
      </c>
      <c r="Q8" s="47">
        <f>$E8*'Raw Counts'!Q8</f>
        <v>0</v>
      </c>
      <c r="R8" s="47">
        <f>$E8*'Raw Counts'!R8</f>
        <v>6</v>
      </c>
      <c r="S8" s="47">
        <f>$E8*'Raw Counts'!S8</f>
        <v>0</v>
      </c>
      <c r="T8" s="47">
        <f>$E8*'Raw Counts'!T8</f>
        <v>0</v>
      </c>
      <c r="U8" s="47">
        <f>$E8*'Raw Counts'!U8</f>
        <v>1</v>
      </c>
      <c r="V8" s="47">
        <f>$E8*'Raw Counts'!V8</f>
        <v>0</v>
      </c>
      <c r="W8" s="47">
        <f>$E8*'Raw Counts'!W8</f>
        <v>0</v>
      </c>
      <c r="X8" s="47">
        <f>$E8*'Raw Counts'!X8</f>
        <v>0</v>
      </c>
      <c r="Y8" s="47">
        <f>$E8*'Raw Counts'!Y8</f>
        <v>0</v>
      </c>
      <c r="Z8" s="47">
        <f>$E8*'Raw Counts'!Z8</f>
        <v>0</v>
      </c>
      <c r="AA8" s="47">
        <f>$E8*'Raw Counts'!AA8</f>
        <v>6</v>
      </c>
      <c r="AB8" s="47">
        <f>$E8*'Raw Counts'!AB8</f>
        <v>1</v>
      </c>
      <c r="AC8" s="47">
        <f>$E8*'Raw Counts'!AC8</f>
        <v>0</v>
      </c>
      <c r="AD8" s="47">
        <f>$E8*'Raw Counts'!AD8</f>
        <v>38</v>
      </c>
      <c r="AE8" s="47">
        <f>$E8*'Raw Counts'!AE8</f>
        <v>0</v>
      </c>
      <c r="AF8" s="47">
        <f>$E8*'Raw Counts'!AF8</f>
        <v>41</v>
      </c>
      <c r="AG8" s="47">
        <f>$E8*'Raw Counts'!AG8</f>
        <v>29</v>
      </c>
      <c r="AH8" s="47">
        <f>$E8*'Raw Counts'!AH8</f>
        <v>0</v>
      </c>
      <c r="AI8" s="47">
        <f>$E8*'Raw Counts'!AI8</f>
        <v>0</v>
      </c>
      <c r="AJ8" s="47">
        <f>$E8*'Raw Counts'!AJ8</f>
        <v>0</v>
      </c>
      <c r="AK8" s="47">
        <f>$E8*'Raw Counts'!AK8</f>
        <v>0</v>
      </c>
      <c r="AL8" s="47">
        <f>$E8*'Raw Counts'!AL8</f>
        <v>0</v>
      </c>
      <c r="AM8" s="47">
        <f>$E8*'Raw Counts'!AM8</f>
        <v>301</v>
      </c>
      <c r="AN8" s="47">
        <f>$E8*'Raw Counts'!AN8</f>
        <v>60</v>
      </c>
      <c r="AO8" s="47">
        <f>$E8*'Raw Counts'!AO8</f>
        <v>0</v>
      </c>
      <c r="AP8" s="47">
        <f>$E8*'Raw Counts'!AP8</f>
        <v>0</v>
      </c>
      <c r="AQ8" s="47">
        <f>$E8*'Raw Counts'!AQ8</f>
        <v>0</v>
      </c>
      <c r="AR8" s="47">
        <f>$E8*'Raw Counts'!AR8</f>
        <v>0</v>
      </c>
      <c r="AS8" s="48">
        <f t="shared" si="1"/>
        <v>382</v>
      </c>
      <c r="AT8" s="48">
        <f t="shared" si="1"/>
        <v>61</v>
      </c>
      <c r="AU8" s="48">
        <f t="shared" si="1"/>
        <v>41</v>
      </c>
    </row>
    <row r="9" spans="1:47" x14ac:dyDescent="0.3">
      <c r="A9" s="2">
        <v>40775</v>
      </c>
      <c r="B9" s="1" t="s">
        <v>33</v>
      </c>
      <c r="C9" s="8" t="s">
        <v>58</v>
      </c>
      <c r="D9" s="10">
        <v>72</v>
      </c>
      <c r="E9" s="45">
        <f t="shared" si="0"/>
        <v>1.2068965517241379</v>
      </c>
      <c r="F9" s="47">
        <f>$E9*'Raw Counts'!F9</f>
        <v>0</v>
      </c>
      <c r="G9" s="47">
        <f>$E9*'Raw Counts'!G9</f>
        <v>0</v>
      </c>
      <c r="H9" s="47">
        <f>$E9*'Raw Counts'!H9</f>
        <v>0</v>
      </c>
      <c r="I9" s="47">
        <f>$E9*'Raw Counts'!I9</f>
        <v>1.2068965517241379</v>
      </c>
      <c r="J9" s="47">
        <f>$E9*'Raw Counts'!J9</f>
        <v>2.4137931034482758</v>
      </c>
      <c r="K9" s="47">
        <f>$E9*'Raw Counts'!K9</f>
        <v>0</v>
      </c>
      <c r="L9" s="47">
        <f>$E9*'Raw Counts'!L9</f>
        <v>0</v>
      </c>
      <c r="M9" s="47">
        <f>$E9*'Raw Counts'!M9</f>
        <v>0</v>
      </c>
      <c r="N9" s="47">
        <f>$E9*'Raw Counts'!N9</f>
        <v>0</v>
      </c>
      <c r="O9" s="47">
        <f>$E9*'Raw Counts'!O9</f>
        <v>0</v>
      </c>
      <c r="P9" s="47">
        <f>$E9*'Raw Counts'!P9</f>
        <v>0</v>
      </c>
      <c r="Q9" s="47">
        <f>$E9*'Raw Counts'!Q9</f>
        <v>0</v>
      </c>
      <c r="R9" s="47">
        <f>$E9*'Raw Counts'!R9</f>
        <v>13.275862068965516</v>
      </c>
      <c r="S9" s="47">
        <f>$E9*'Raw Counts'!S9</f>
        <v>1.2068965517241379</v>
      </c>
      <c r="T9" s="47">
        <f>$E9*'Raw Counts'!T9</f>
        <v>0</v>
      </c>
      <c r="U9" s="47">
        <f>$E9*'Raw Counts'!U9</f>
        <v>1.2068965517241379</v>
      </c>
      <c r="V9" s="47">
        <f>$E9*'Raw Counts'!V9</f>
        <v>0</v>
      </c>
      <c r="W9" s="47">
        <f>$E9*'Raw Counts'!W9</f>
        <v>0</v>
      </c>
      <c r="X9" s="47">
        <f>$E9*'Raw Counts'!X9</f>
        <v>0</v>
      </c>
      <c r="Y9" s="47">
        <f>$E9*'Raw Counts'!Y9</f>
        <v>0</v>
      </c>
      <c r="Z9" s="47">
        <f>$E9*'Raw Counts'!Z9</f>
        <v>0</v>
      </c>
      <c r="AA9" s="47">
        <f>$E9*'Raw Counts'!AA9</f>
        <v>62.758620689655174</v>
      </c>
      <c r="AB9" s="47">
        <f>$E9*'Raw Counts'!AB9</f>
        <v>12.068965517241379</v>
      </c>
      <c r="AC9" s="47">
        <f>$E9*'Raw Counts'!AC9</f>
        <v>2.4137931034482758</v>
      </c>
      <c r="AD9" s="47">
        <f>$E9*'Raw Counts'!AD9</f>
        <v>42.241379310344826</v>
      </c>
      <c r="AE9" s="47">
        <f>$E9*'Raw Counts'!AE9</f>
        <v>0</v>
      </c>
      <c r="AF9" s="47">
        <f>$E9*'Raw Counts'!AF9</f>
        <v>42.241379310344826</v>
      </c>
      <c r="AG9" s="47">
        <f>$E9*'Raw Counts'!AG9</f>
        <v>49.482758620689651</v>
      </c>
      <c r="AH9" s="47">
        <f>$E9*'Raw Counts'!AH9</f>
        <v>3.6206896551724137</v>
      </c>
      <c r="AI9" s="47">
        <f>$E9*'Raw Counts'!AI9</f>
        <v>2.4137931034482758</v>
      </c>
      <c r="AJ9" s="47">
        <f>$E9*'Raw Counts'!AJ9</f>
        <v>0</v>
      </c>
      <c r="AK9" s="47">
        <f>$E9*'Raw Counts'!AK9</f>
        <v>0</v>
      </c>
      <c r="AL9" s="47">
        <f>$E9*'Raw Counts'!AL9</f>
        <v>0</v>
      </c>
      <c r="AM9" s="47">
        <f>$E9*'Raw Counts'!AM9</f>
        <v>560</v>
      </c>
      <c r="AN9" s="47">
        <f>$E9*'Raw Counts'!AN9</f>
        <v>130.34482758620689</v>
      </c>
      <c r="AO9" s="47">
        <f>$E9*'Raw Counts'!AO9</f>
        <v>0</v>
      </c>
      <c r="AP9" s="47">
        <f>$E9*'Raw Counts'!AP9</f>
        <v>1.2068965517241379</v>
      </c>
      <c r="AQ9" s="47">
        <f>$E9*'Raw Counts'!AQ9</f>
        <v>0</v>
      </c>
      <c r="AR9" s="47">
        <f>$E9*'Raw Counts'!AR9</f>
        <v>0</v>
      </c>
      <c r="AS9" s="48">
        <f t="shared" si="1"/>
        <v>730.17241379310349</v>
      </c>
      <c r="AT9" s="48">
        <f t="shared" si="1"/>
        <v>149.65517241379308</v>
      </c>
      <c r="AU9" s="48">
        <f t="shared" si="1"/>
        <v>47.068965517241381</v>
      </c>
    </row>
    <row r="10" spans="1:47" x14ac:dyDescent="0.3">
      <c r="A10" s="2">
        <v>40776</v>
      </c>
      <c r="B10" s="1" t="s">
        <v>32</v>
      </c>
      <c r="C10" s="8" t="s">
        <v>58</v>
      </c>
      <c r="D10" s="10">
        <v>0</v>
      </c>
      <c r="E10" s="45">
        <f t="shared" si="0"/>
        <v>1</v>
      </c>
      <c r="F10" s="47">
        <f>$E10*'Raw Counts'!F10</f>
        <v>0</v>
      </c>
      <c r="G10" s="47">
        <f>$E10*'Raw Counts'!G10</f>
        <v>0</v>
      </c>
      <c r="H10" s="47">
        <f>$E10*'Raw Counts'!H10</f>
        <v>0</v>
      </c>
      <c r="I10" s="47">
        <f>$E10*'Raw Counts'!I10</f>
        <v>0</v>
      </c>
      <c r="J10" s="47">
        <f>$E10*'Raw Counts'!J10</f>
        <v>0</v>
      </c>
      <c r="K10" s="47">
        <f>$E10*'Raw Counts'!K10</f>
        <v>0</v>
      </c>
      <c r="L10" s="47">
        <f>$E10*'Raw Counts'!L10</f>
        <v>0</v>
      </c>
      <c r="M10" s="47">
        <f>$E10*'Raw Counts'!M10</f>
        <v>0</v>
      </c>
      <c r="N10" s="47">
        <f>$E10*'Raw Counts'!N10</f>
        <v>0</v>
      </c>
      <c r="O10" s="47">
        <f>$E10*'Raw Counts'!O10</f>
        <v>2</v>
      </c>
      <c r="P10" s="47">
        <f>$E10*'Raw Counts'!P10</f>
        <v>0</v>
      </c>
      <c r="Q10" s="47">
        <f>$E10*'Raw Counts'!Q10</f>
        <v>0</v>
      </c>
      <c r="R10" s="47">
        <f>$E10*'Raw Counts'!R10</f>
        <v>1</v>
      </c>
      <c r="S10" s="47">
        <f>$E10*'Raw Counts'!S10</f>
        <v>0</v>
      </c>
      <c r="T10" s="47">
        <f>$E10*'Raw Counts'!T10</f>
        <v>0</v>
      </c>
      <c r="U10" s="47">
        <f>$E10*'Raw Counts'!U10</f>
        <v>1</v>
      </c>
      <c r="V10" s="47">
        <f>$E10*'Raw Counts'!V10</f>
        <v>0</v>
      </c>
      <c r="W10" s="47">
        <f>$E10*'Raw Counts'!W10</f>
        <v>0</v>
      </c>
      <c r="X10" s="47">
        <f>$E10*'Raw Counts'!X10</f>
        <v>0</v>
      </c>
      <c r="Y10" s="47">
        <f>$E10*'Raw Counts'!Y10</f>
        <v>0</v>
      </c>
      <c r="Z10" s="47">
        <f>$E10*'Raw Counts'!Z10</f>
        <v>0</v>
      </c>
      <c r="AA10" s="47">
        <f>$E10*'Raw Counts'!AA10</f>
        <v>3</v>
      </c>
      <c r="AB10" s="47">
        <f>$E10*'Raw Counts'!AB10</f>
        <v>0</v>
      </c>
      <c r="AC10" s="47">
        <f>$E10*'Raw Counts'!AC10</f>
        <v>0</v>
      </c>
      <c r="AD10" s="47">
        <f>$E10*'Raw Counts'!AD10</f>
        <v>29</v>
      </c>
      <c r="AE10" s="47">
        <f>$E10*'Raw Counts'!AE10</f>
        <v>0</v>
      </c>
      <c r="AF10" s="47">
        <f>$E10*'Raw Counts'!AF10</f>
        <v>29</v>
      </c>
      <c r="AG10" s="47">
        <f>$E10*'Raw Counts'!AG10</f>
        <v>42</v>
      </c>
      <c r="AH10" s="47">
        <f>$E10*'Raw Counts'!AH10</f>
        <v>9</v>
      </c>
      <c r="AI10" s="47">
        <f>$E10*'Raw Counts'!AI10</f>
        <v>0</v>
      </c>
      <c r="AJ10" s="47">
        <f>$E10*'Raw Counts'!AJ10</f>
        <v>0</v>
      </c>
      <c r="AK10" s="47">
        <f>$E10*'Raw Counts'!AK10</f>
        <v>0</v>
      </c>
      <c r="AL10" s="47">
        <f>$E10*'Raw Counts'!AL10</f>
        <v>0</v>
      </c>
      <c r="AM10" s="47">
        <f>$E10*'Raw Counts'!AM10</f>
        <v>170</v>
      </c>
      <c r="AN10" s="47">
        <f>$E10*'Raw Counts'!AN10</f>
        <v>47</v>
      </c>
      <c r="AO10" s="47">
        <f>$E10*'Raw Counts'!AO10</f>
        <v>0</v>
      </c>
      <c r="AP10" s="47">
        <f>$E10*'Raw Counts'!AP10</f>
        <v>0</v>
      </c>
      <c r="AQ10" s="47">
        <f>$E10*'Raw Counts'!AQ10</f>
        <v>0</v>
      </c>
      <c r="AR10" s="47">
        <f>$E10*'Raw Counts'!AR10</f>
        <v>0</v>
      </c>
      <c r="AS10" s="48">
        <f t="shared" si="1"/>
        <v>248</v>
      </c>
      <c r="AT10" s="48">
        <f t="shared" si="1"/>
        <v>56</v>
      </c>
      <c r="AU10" s="48">
        <f t="shared" si="1"/>
        <v>29</v>
      </c>
    </row>
    <row r="11" spans="1:47" x14ac:dyDescent="0.3">
      <c r="A11" s="2">
        <v>40776</v>
      </c>
      <c r="B11" s="1" t="s">
        <v>33</v>
      </c>
      <c r="C11" s="8" t="s">
        <v>58</v>
      </c>
      <c r="D11" s="10">
        <v>45</v>
      </c>
      <c r="E11" s="45">
        <f t="shared" si="0"/>
        <v>1.1200000000000001</v>
      </c>
      <c r="F11" s="47">
        <f>$E11*'Raw Counts'!F11</f>
        <v>0</v>
      </c>
      <c r="G11" s="47">
        <f>$E11*'Raw Counts'!G11</f>
        <v>0</v>
      </c>
      <c r="H11" s="47">
        <f>$E11*'Raw Counts'!H11</f>
        <v>0</v>
      </c>
      <c r="I11" s="47">
        <f>$E11*'Raw Counts'!I11</f>
        <v>3.3600000000000003</v>
      </c>
      <c r="J11" s="47">
        <f>$E11*'Raw Counts'!J11</f>
        <v>3.3600000000000003</v>
      </c>
      <c r="K11" s="47">
        <f>$E11*'Raw Counts'!K11</f>
        <v>0</v>
      </c>
      <c r="L11" s="47">
        <f>$E11*'Raw Counts'!L11</f>
        <v>0</v>
      </c>
      <c r="M11" s="47">
        <f>$E11*'Raw Counts'!M11</f>
        <v>0</v>
      </c>
      <c r="N11" s="47">
        <f>$E11*'Raw Counts'!N11</f>
        <v>0</v>
      </c>
      <c r="O11" s="47">
        <f>$E11*'Raw Counts'!O11</f>
        <v>2.2400000000000002</v>
      </c>
      <c r="P11" s="47">
        <f>$E11*'Raw Counts'!P11</f>
        <v>0</v>
      </c>
      <c r="Q11" s="47">
        <f>$E11*'Raw Counts'!Q11</f>
        <v>0</v>
      </c>
      <c r="R11" s="47">
        <f>$E11*'Raw Counts'!R11</f>
        <v>10.080000000000002</v>
      </c>
      <c r="S11" s="47">
        <f>$E11*'Raw Counts'!S11</f>
        <v>0</v>
      </c>
      <c r="T11" s="47">
        <f>$E11*'Raw Counts'!T11</f>
        <v>0</v>
      </c>
      <c r="U11" s="47">
        <f>$E11*'Raw Counts'!U11</f>
        <v>0</v>
      </c>
      <c r="V11" s="47">
        <f>$E11*'Raw Counts'!V11</f>
        <v>0</v>
      </c>
      <c r="W11" s="47">
        <f>$E11*'Raw Counts'!W11</f>
        <v>0</v>
      </c>
      <c r="X11" s="47">
        <f>$E11*'Raw Counts'!X11</f>
        <v>0</v>
      </c>
      <c r="Y11" s="47">
        <f>$E11*'Raw Counts'!Y11</f>
        <v>0</v>
      </c>
      <c r="Z11" s="47">
        <f>$E11*'Raw Counts'!Z11</f>
        <v>0</v>
      </c>
      <c r="AA11" s="47">
        <f>$E11*'Raw Counts'!AA11</f>
        <v>41.440000000000005</v>
      </c>
      <c r="AB11" s="47">
        <f>$E11*'Raw Counts'!AB11</f>
        <v>14.560000000000002</v>
      </c>
      <c r="AC11" s="47">
        <f>$E11*'Raw Counts'!AC11</f>
        <v>1.1200000000000001</v>
      </c>
      <c r="AD11" s="47">
        <f>$E11*'Raw Counts'!AD11</f>
        <v>52.640000000000008</v>
      </c>
      <c r="AE11" s="47">
        <f>$E11*'Raw Counts'!AE11</f>
        <v>0</v>
      </c>
      <c r="AF11" s="47">
        <f>$E11*'Raw Counts'!AF11</f>
        <v>54.88</v>
      </c>
      <c r="AG11" s="47">
        <f>$E11*'Raw Counts'!AG11</f>
        <v>45.92</v>
      </c>
      <c r="AH11" s="47">
        <f>$E11*'Raw Counts'!AH11</f>
        <v>7.8400000000000007</v>
      </c>
      <c r="AI11" s="47">
        <f>$E11*'Raw Counts'!AI11</f>
        <v>0</v>
      </c>
      <c r="AJ11" s="47">
        <f>$E11*'Raw Counts'!AJ11</f>
        <v>0</v>
      </c>
      <c r="AK11" s="47">
        <f>$E11*'Raw Counts'!AK11</f>
        <v>0</v>
      </c>
      <c r="AL11" s="47">
        <f>$E11*'Raw Counts'!AL11</f>
        <v>0</v>
      </c>
      <c r="AM11" s="47">
        <f>$E11*'Raw Counts'!AM11</f>
        <v>686.56000000000006</v>
      </c>
      <c r="AN11" s="47">
        <f>$E11*'Raw Counts'!AN11</f>
        <v>136.64000000000001</v>
      </c>
      <c r="AO11" s="47">
        <f>$E11*'Raw Counts'!AO11</f>
        <v>0</v>
      </c>
      <c r="AP11" s="47">
        <f>$E11*'Raw Counts'!AP11</f>
        <v>0</v>
      </c>
      <c r="AQ11" s="47">
        <f>$E11*'Raw Counts'!AQ11</f>
        <v>0</v>
      </c>
      <c r="AR11" s="47">
        <f>$E11*'Raw Counts'!AR11</f>
        <v>0</v>
      </c>
      <c r="AS11" s="48">
        <f t="shared" si="1"/>
        <v>842.24</v>
      </c>
      <c r="AT11" s="48">
        <f t="shared" si="1"/>
        <v>162.4</v>
      </c>
      <c r="AU11" s="48">
        <f t="shared" si="1"/>
        <v>56</v>
      </c>
    </row>
    <row r="12" spans="1:47" x14ac:dyDescent="0.3">
      <c r="A12" s="7"/>
      <c r="B12" s="6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>
        <f>SUM(AS4:AS11)</f>
        <v>3275.7371306485329</v>
      </c>
      <c r="AT12" s="48">
        <f>SUM(AT4:AT11)</f>
        <v>685.44867008201425</v>
      </c>
      <c r="AU12" s="48">
        <f>SUM(AU4:AU11)</f>
        <v>250.27333593696156</v>
      </c>
    </row>
    <row r="13" spans="1:47" x14ac:dyDescent="0.3">
      <c r="A13" s="7" t="s">
        <v>44</v>
      </c>
      <c r="B13" s="6"/>
      <c r="F13" s="48">
        <f>SUM(F4:F7)</f>
        <v>0</v>
      </c>
      <c r="G13" s="48">
        <f t="shared" ref="G13:AR13" si="2">SUM(G4:G7)</f>
        <v>0</v>
      </c>
      <c r="H13" s="48">
        <f t="shared" si="2"/>
        <v>0</v>
      </c>
      <c r="I13" s="48">
        <f t="shared" si="2"/>
        <v>2.1832911392405063</v>
      </c>
      <c r="J13" s="48">
        <f t="shared" si="2"/>
        <v>35.499240506329116</v>
      </c>
      <c r="K13" s="48">
        <f t="shared" si="2"/>
        <v>1.0632911392405062</v>
      </c>
      <c r="L13" s="48">
        <f t="shared" si="2"/>
        <v>0</v>
      </c>
      <c r="M13" s="48">
        <f t="shared" si="2"/>
        <v>0</v>
      </c>
      <c r="N13" s="48">
        <f t="shared" si="2"/>
        <v>0</v>
      </c>
      <c r="O13" s="48">
        <f t="shared" si="2"/>
        <v>2.1832911392405063</v>
      </c>
      <c r="P13" s="48">
        <f t="shared" si="2"/>
        <v>0</v>
      </c>
      <c r="Q13" s="48">
        <f t="shared" si="2"/>
        <v>0</v>
      </c>
      <c r="R13" s="48">
        <f t="shared" si="2"/>
        <v>6.5203997335109936</v>
      </c>
      <c r="S13" s="48">
        <f t="shared" si="2"/>
        <v>0</v>
      </c>
      <c r="T13" s="48">
        <f t="shared" si="2"/>
        <v>0</v>
      </c>
      <c r="U13" s="48">
        <f t="shared" si="2"/>
        <v>2.1832911392405063</v>
      </c>
      <c r="V13" s="48">
        <f t="shared" si="2"/>
        <v>0</v>
      </c>
      <c r="W13" s="48">
        <f t="shared" si="2"/>
        <v>0</v>
      </c>
      <c r="X13" s="48">
        <f t="shared" si="2"/>
        <v>0</v>
      </c>
      <c r="Y13" s="48">
        <f t="shared" si="2"/>
        <v>0</v>
      </c>
      <c r="Z13" s="48">
        <f t="shared" si="2"/>
        <v>0</v>
      </c>
      <c r="AA13" s="48">
        <f t="shared" si="2"/>
        <v>15.112911392405064</v>
      </c>
      <c r="AB13" s="48">
        <f t="shared" si="2"/>
        <v>1.0632911392405062</v>
      </c>
      <c r="AC13" s="48">
        <f t="shared" si="2"/>
        <v>1.1200000000000001</v>
      </c>
      <c r="AD13" s="48">
        <f t="shared" si="2"/>
        <v>65.647914723517658</v>
      </c>
      <c r="AE13" s="48">
        <f t="shared" si="2"/>
        <v>0</v>
      </c>
      <c r="AF13" s="48">
        <f t="shared" si="2"/>
        <v>75.021079280479682</v>
      </c>
      <c r="AG13" s="48">
        <f t="shared" si="2"/>
        <v>162.87205862758162</v>
      </c>
      <c r="AH13" s="48">
        <f t="shared" si="2"/>
        <v>8.4003997335109926</v>
      </c>
      <c r="AI13" s="48">
        <f t="shared" si="2"/>
        <v>0</v>
      </c>
      <c r="AJ13" s="48">
        <f t="shared" si="2"/>
        <v>0</v>
      </c>
      <c r="AK13" s="48">
        <f t="shared" si="2"/>
        <v>0</v>
      </c>
      <c r="AL13" s="48">
        <f t="shared" si="2"/>
        <v>0</v>
      </c>
      <c r="AM13" s="48">
        <f t="shared" si="2"/>
        <v>816.62155896069294</v>
      </c>
      <c r="AN13" s="48">
        <f t="shared" si="2"/>
        <v>211.43056628914059</v>
      </c>
      <c r="AO13" s="48">
        <f t="shared" si="2"/>
        <v>0</v>
      </c>
      <c r="AP13" s="48">
        <f t="shared" si="2"/>
        <v>13.486582278481013</v>
      </c>
      <c r="AQ13" s="48">
        <f t="shared" si="2"/>
        <v>0</v>
      </c>
      <c r="AR13" s="48">
        <f t="shared" si="2"/>
        <v>0</v>
      </c>
    </row>
    <row r="14" spans="1:47" x14ac:dyDescent="0.3">
      <c r="A14" s="7" t="s">
        <v>45</v>
      </c>
      <c r="B14" s="6"/>
      <c r="F14" s="48">
        <f>SUM(F8:F11)</f>
        <v>0</v>
      </c>
      <c r="G14" s="48">
        <f t="shared" ref="G14:AR14" si="3">SUM(G8:G11)</f>
        <v>0</v>
      </c>
      <c r="H14" s="48">
        <f t="shared" si="3"/>
        <v>0</v>
      </c>
      <c r="I14" s="48">
        <f t="shared" si="3"/>
        <v>4.5668965517241382</v>
      </c>
      <c r="J14" s="48">
        <f t="shared" si="3"/>
        <v>5.7737931034482761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48">
        <f t="shared" si="3"/>
        <v>0</v>
      </c>
      <c r="O14" s="48">
        <f t="shared" si="3"/>
        <v>5.24</v>
      </c>
      <c r="P14" s="48">
        <f t="shared" si="3"/>
        <v>0</v>
      </c>
      <c r="Q14" s="48">
        <f t="shared" si="3"/>
        <v>0</v>
      </c>
      <c r="R14" s="48">
        <f t="shared" si="3"/>
        <v>30.355862068965518</v>
      </c>
      <c r="S14" s="48">
        <f t="shared" si="3"/>
        <v>1.2068965517241379</v>
      </c>
      <c r="T14" s="48">
        <f t="shared" si="3"/>
        <v>0</v>
      </c>
      <c r="U14" s="48">
        <f t="shared" si="3"/>
        <v>3.2068965517241379</v>
      </c>
      <c r="V14" s="48">
        <f t="shared" si="3"/>
        <v>0</v>
      </c>
      <c r="W14" s="48">
        <f t="shared" si="3"/>
        <v>0</v>
      </c>
      <c r="X14" s="48">
        <f t="shared" si="3"/>
        <v>0</v>
      </c>
      <c r="Y14" s="48">
        <f t="shared" si="3"/>
        <v>0</v>
      </c>
      <c r="Z14" s="48">
        <f t="shared" si="3"/>
        <v>0</v>
      </c>
      <c r="AA14" s="48">
        <f t="shared" si="3"/>
        <v>113.19862068965517</v>
      </c>
      <c r="AB14" s="48">
        <f t="shared" si="3"/>
        <v>27.628965517241383</v>
      </c>
      <c r="AC14" s="48">
        <f t="shared" si="3"/>
        <v>3.5337931034482759</v>
      </c>
      <c r="AD14" s="48">
        <f t="shared" si="3"/>
        <v>161.88137931034484</v>
      </c>
      <c r="AE14" s="48">
        <f t="shared" si="3"/>
        <v>0</v>
      </c>
      <c r="AF14" s="48">
        <f t="shared" si="3"/>
        <v>167.12137931034482</v>
      </c>
      <c r="AG14" s="48">
        <f t="shared" si="3"/>
        <v>166.40275862068967</v>
      </c>
      <c r="AH14" s="48">
        <f t="shared" si="3"/>
        <v>20.460689655172413</v>
      </c>
      <c r="AI14" s="48">
        <f t="shared" si="3"/>
        <v>2.4137931034482758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1717.56</v>
      </c>
      <c r="AN14" s="48">
        <f t="shared" si="3"/>
        <v>373.9848275862069</v>
      </c>
      <c r="AO14" s="48">
        <f t="shared" si="3"/>
        <v>0</v>
      </c>
      <c r="AP14" s="48">
        <f t="shared" si="3"/>
        <v>1.2068965517241379</v>
      </c>
      <c r="AQ14" s="48">
        <f t="shared" si="3"/>
        <v>0</v>
      </c>
      <c r="AR14" s="48">
        <f t="shared" si="3"/>
        <v>0</v>
      </c>
      <c r="AT14" s="50"/>
    </row>
    <row r="15" spans="1:47" x14ac:dyDescent="0.3">
      <c r="A15" s="7" t="s">
        <v>46</v>
      </c>
      <c r="B15" s="6"/>
      <c r="F15" s="48">
        <f>F13+F14</f>
        <v>0</v>
      </c>
      <c r="G15" s="48">
        <f t="shared" ref="G15:AR15" si="4">G13+G14</f>
        <v>0</v>
      </c>
      <c r="H15" s="48">
        <f t="shared" si="4"/>
        <v>0</v>
      </c>
      <c r="I15" s="48">
        <f t="shared" si="4"/>
        <v>6.7501876909646441</v>
      </c>
      <c r="J15" s="48">
        <f t="shared" si="4"/>
        <v>41.273033609777393</v>
      </c>
      <c r="K15" s="48">
        <f t="shared" si="4"/>
        <v>1.0632911392405062</v>
      </c>
      <c r="L15" s="48">
        <f t="shared" si="4"/>
        <v>0</v>
      </c>
      <c r="M15" s="48">
        <f t="shared" si="4"/>
        <v>0</v>
      </c>
      <c r="N15" s="48">
        <f t="shared" si="4"/>
        <v>0</v>
      </c>
      <c r="O15" s="48">
        <f t="shared" si="4"/>
        <v>7.4232911392405061</v>
      </c>
      <c r="P15" s="48">
        <f t="shared" si="4"/>
        <v>0</v>
      </c>
      <c r="Q15" s="48">
        <f t="shared" si="4"/>
        <v>0</v>
      </c>
      <c r="R15" s="48">
        <f t="shared" si="4"/>
        <v>36.876261802476513</v>
      </c>
      <c r="S15" s="48">
        <f t="shared" si="4"/>
        <v>1.2068965517241379</v>
      </c>
      <c r="T15" s="48">
        <f t="shared" si="4"/>
        <v>0</v>
      </c>
      <c r="U15" s="48">
        <f t="shared" si="4"/>
        <v>5.3901876909646447</v>
      </c>
      <c r="V15" s="48">
        <f t="shared" si="4"/>
        <v>0</v>
      </c>
      <c r="W15" s="48">
        <f t="shared" si="4"/>
        <v>0</v>
      </c>
      <c r="X15" s="48">
        <f t="shared" si="4"/>
        <v>0</v>
      </c>
      <c r="Y15" s="48">
        <f t="shared" si="4"/>
        <v>0</v>
      </c>
      <c r="Z15" s="48">
        <f t="shared" si="4"/>
        <v>0</v>
      </c>
      <c r="AA15" s="48">
        <f t="shared" si="4"/>
        <v>128.31153208206024</v>
      </c>
      <c r="AB15" s="48">
        <f t="shared" si="4"/>
        <v>28.692256656481888</v>
      </c>
      <c r="AC15" s="48">
        <f t="shared" si="4"/>
        <v>4.653793103448276</v>
      </c>
      <c r="AD15" s="48">
        <f t="shared" si="4"/>
        <v>227.5292940338625</v>
      </c>
      <c r="AE15" s="48">
        <f t="shared" si="4"/>
        <v>0</v>
      </c>
      <c r="AF15" s="48">
        <f t="shared" si="4"/>
        <v>242.1424585908245</v>
      </c>
      <c r="AG15" s="48">
        <f t="shared" si="4"/>
        <v>329.27481724827129</v>
      </c>
      <c r="AH15" s="48">
        <f t="shared" si="4"/>
        <v>28.861089388683403</v>
      </c>
      <c r="AI15" s="48">
        <f t="shared" si="4"/>
        <v>2.4137931034482758</v>
      </c>
      <c r="AJ15" s="48">
        <f t="shared" si="4"/>
        <v>0</v>
      </c>
      <c r="AK15" s="48">
        <f t="shared" si="4"/>
        <v>0</v>
      </c>
      <c r="AL15" s="48">
        <f t="shared" si="4"/>
        <v>0</v>
      </c>
      <c r="AM15" s="48">
        <f t="shared" si="4"/>
        <v>2534.1815589606931</v>
      </c>
      <c r="AN15" s="48">
        <f t="shared" si="4"/>
        <v>585.41539387534749</v>
      </c>
      <c r="AO15" s="48">
        <f t="shared" si="4"/>
        <v>0</v>
      </c>
      <c r="AP15" s="48">
        <f t="shared" si="4"/>
        <v>14.693478830205152</v>
      </c>
      <c r="AQ15" s="48">
        <f t="shared" si="4"/>
        <v>0</v>
      </c>
      <c r="AR15" s="48">
        <f t="shared" si="4"/>
        <v>0</v>
      </c>
    </row>
    <row r="16" spans="1:47" x14ac:dyDescent="0.3">
      <c r="A16" s="7"/>
      <c r="B16" s="6"/>
    </row>
    <row r="17" spans="1:44" x14ac:dyDescent="0.3">
      <c r="A17" s="7" t="s">
        <v>47</v>
      </c>
      <c r="B17" s="6"/>
      <c r="G17" s="1">
        <f>F13+G13</f>
        <v>0</v>
      </c>
      <c r="J17" s="48">
        <f>I13+J13</f>
        <v>37.682531645569625</v>
      </c>
      <c r="K17" s="48"/>
      <c r="L17" s="48"/>
      <c r="M17" s="48">
        <f>L13+M13</f>
        <v>0</v>
      </c>
      <c r="N17" s="48"/>
      <c r="O17" s="48"/>
      <c r="P17" s="48">
        <f>O13+P13</f>
        <v>2.1832911392405063</v>
      </c>
      <c r="Q17" s="48"/>
      <c r="R17" s="48"/>
      <c r="S17" s="48">
        <f>R13+S13</f>
        <v>6.5203997335109936</v>
      </c>
      <c r="T17" s="48"/>
      <c r="U17" s="48"/>
      <c r="V17" s="48">
        <f>U13+V13</f>
        <v>2.1832911392405063</v>
      </c>
      <c r="W17" s="48"/>
      <c r="X17" s="48"/>
      <c r="Y17" s="48">
        <f>X13+Y13</f>
        <v>0</v>
      </c>
      <c r="Z17" s="48"/>
      <c r="AA17" s="48"/>
      <c r="AB17" s="48">
        <f>AA13+AB13</f>
        <v>16.176202531645568</v>
      </c>
      <c r="AC17" s="48"/>
      <c r="AD17" s="48"/>
      <c r="AE17" s="48">
        <f>AD13+AE13</f>
        <v>65.647914723517658</v>
      </c>
      <c r="AF17" s="48"/>
      <c r="AG17" s="48"/>
      <c r="AH17" s="48">
        <f>AG13+AH13</f>
        <v>171.27245836109262</v>
      </c>
      <c r="AI17" s="48"/>
      <c r="AJ17" s="48"/>
      <c r="AK17" s="48">
        <f>AJ13+AK13</f>
        <v>0</v>
      </c>
      <c r="AL17" s="48"/>
      <c r="AM17" s="48"/>
      <c r="AN17" s="48">
        <f>AM13+AN13</f>
        <v>1028.0521252498336</v>
      </c>
      <c r="AO17" s="48"/>
      <c r="AP17" s="48"/>
      <c r="AQ17" s="48">
        <f>AP13+AQ13</f>
        <v>13.486582278481013</v>
      </c>
      <c r="AR17"/>
    </row>
    <row r="18" spans="1:44" x14ac:dyDescent="0.3">
      <c r="A18" s="7" t="s">
        <v>48</v>
      </c>
      <c r="B18" s="6"/>
      <c r="G18" s="1">
        <f>F14+G14</f>
        <v>0</v>
      </c>
      <c r="J18" s="48">
        <f>I14+J14</f>
        <v>10.340689655172415</v>
      </c>
      <c r="K18" s="48"/>
      <c r="L18" s="48"/>
      <c r="M18" s="48">
        <f>L14+M14</f>
        <v>0</v>
      </c>
      <c r="N18" s="48"/>
      <c r="O18" s="48"/>
      <c r="P18" s="48">
        <f>O14+P14</f>
        <v>5.24</v>
      </c>
      <c r="Q18" s="48"/>
      <c r="R18" s="48"/>
      <c r="S18" s="48">
        <f>R14+S14</f>
        <v>31.562758620689657</v>
      </c>
      <c r="T18" s="48"/>
      <c r="U18" s="48"/>
      <c r="V18" s="48">
        <f>U14+V14</f>
        <v>3.2068965517241379</v>
      </c>
      <c r="W18" s="48"/>
      <c r="X18" s="48"/>
      <c r="Y18" s="48">
        <f>X14+Y14</f>
        <v>0</v>
      </c>
      <c r="Z18" s="48"/>
      <c r="AA18" s="48"/>
      <c r="AB18" s="48">
        <f>AA14+AB14</f>
        <v>140.82758620689657</v>
      </c>
      <c r="AC18" s="48"/>
      <c r="AD18" s="48"/>
      <c r="AE18" s="48">
        <f>AD14+AE14</f>
        <v>161.88137931034484</v>
      </c>
      <c r="AF18" s="48"/>
      <c r="AG18" s="48"/>
      <c r="AH18" s="48">
        <f>AG14+AH14</f>
        <v>186.86344827586208</v>
      </c>
      <c r="AI18" s="48"/>
      <c r="AJ18" s="48"/>
      <c r="AK18" s="48">
        <f>AJ14+AK14</f>
        <v>0</v>
      </c>
      <c r="AL18" s="48"/>
      <c r="AM18" s="48"/>
      <c r="AN18" s="48">
        <f>AM14+AN14</f>
        <v>2091.5448275862068</v>
      </c>
      <c r="AO18" s="48"/>
      <c r="AP18" s="48"/>
      <c r="AQ18" s="48">
        <f>AP14+AQ14</f>
        <v>1.2068965517241379</v>
      </c>
      <c r="AR18"/>
    </row>
    <row r="19" spans="1:44" x14ac:dyDescent="0.3">
      <c r="A19" s="7" t="s">
        <v>59</v>
      </c>
      <c r="B19" s="6"/>
      <c r="G19" s="1">
        <f>G17+G18</f>
        <v>0</v>
      </c>
      <c r="J19" s="48">
        <f>J17+J18</f>
        <v>48.023221300742037</v>
      </c>
      <c r="K19" s="48"/>
      <c r="L19" s="48"/>
      <c r="M19" s="48">
        <f>M17+M18</f>
        <v>0</v>
      </c>
      <c r="N19" s="48"/>
      <c r="O19" s="48"/>
      <c r="P19" s="48">
        <f>P17+P18</f>
        <v>7.4232911392405061</v>
      </c>
      <c r="Q19" s="48"/>
      <c r="R19" s="48"/>
      <c r="S19" s="48">
        <f>S17+S18</f>
        <v>38.083158354200648</v>
      </c>
      <c r="T19" s="48"/>
      <c r="U19" s="48"/>
      <c r="V19" s="48">
        <f>V17+V18</f>
        <v>5.3901876909646447</v>
      </c>
      <c r="W19" s="48"/>
      <c r="X19" s="48"/>
      <c r="Y19" s="48">
        <f>Y17+Y18</f>
        <v>0</v>
      </c>
      <c r="Z19" s="48"/>
      <c r="AA19" s="48"/>
      <c r="AB19" s="48">
        <f>AB17+AB18</f>
        <v>157.00378873854214</v>
      </c>
      <c r="AC19" s="48"/>
      <c r="AD19" s="48"/>
      <c r="AE19" s="48">
        <f>AE17+AE18</f>
        <v>227.5292940338625</v>
      </c>
      <c r="AF19" s="48"/>
      <c r="AG19" s="48"/>
      <c r="AH19" s="48">
        <f>AH17+AH18</f>
        <v>358.1359066369547</v>
      </c>
      <c r="AI19" s="48"/>
      <c r="AJ19" s="48"/>
      <c r="AK19" s="48">
        <f>AK17+AK18</f>
        <v>0</v>
      </c>
      <c r="AL19" s="48"/>
      <c r="AM19" s="48"/>
      <c r="AN19" s="48">
        <f>AN17+AN18</f>
        <v>3119.5969528360401</v>
      </c>
      <c r="AO19" s="48"/>
      <c r="AP19" s="48"/>
      <c r="AQ19" s="48">
        <f>AQ17+AQ18</f>
        <v>14.693478830205152</v>
      </c>
      <c r="AR19"/>
    </row>
    <row r="20" spans="1:44" x14ac:dyDescent="0.3">
      <c r="A20" s="7"/>
      <c r="B20" s="6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/>
    </row>
    <row r="21" spans="1:44" x14ac:dyDescent="0.3">
      <c r="A21" s="49" t="s">
        <v>64</v>
      </c>
      <c r="B21" s="6"/>
      <c r="G21" s="48">
        <f>SUM(F4:G5)</f>
        <v>0</v>
      </c>
      <c r="J21" s="48">
        <f>SUM(I4:J5)</f>
        <v>24.682531645569618</v>
      </c>
      <c r="K21" s="48"/>
      <c r="L21" s="48"/>
      <c r="M21" s="48">
        <f>SUM(L4:M5)</f>
        <v>0</v>
      </c>
      <c r="N21" s="48"/>
      <c r="O21" s="48"/>
      <c r="P21" s="48">
        <f>SUM(O4:P5)</f>
        <v>2.1832911392405063</v>
      </c>
      <c r="Q21" s="48"/>
      <c r="R21" s="48"/>
      <c r="S21" s="48">
        <f>SUM(R4:S5)</f>
        <v>4.3098734177215192</v>
      </c>
      <c r="T21" s="48"/>
      <c r="U21" s="48"/>
      <c r="V21" s="48">
        <f>SUM(U4:V5)</f>
        <v>2.1832911392405063</v>
      </c>
      <c r="W21" s="48"/>
      <c r="X21" s="48"/>
      <c r="Y21" s="48">
        <f>SUM(X4:Y5)</f>
        <v>0</v>
      </c>
      <c r="Z21" s="48"/>
      <c r="AA21" s="48"/>
      <c r="AB21" s="48">
        <f>SUM(AA4:AB5)</f>
        <v>16.176202531645572</v>
      </c>
      <c r="AC21" s="48"/>
      <c r="AD21" s="48"/>
      <c r="AE21" s="48">
        <f>SUM(AD4:AE5)</f>
        <v>36.279493670886076</v>
      </c>
      <c r="AF21" s="48"/>
      <c r="AG21" s="48"/>
      <c r="AH21" s="48">
        <f>SUM(AG4:AH5)</f>
        <v>94.377721518987343</v>
      </c>
      <c r="AI21" s="48"/>
      <c r="AJ21" s="48"/>
      <c r="AK21" s="48">
        <f>SUM(AJ4:AK5)</f>
        <v>0</v>
      </c>
      <c r="AL21" s="48"/>
      <c r="AM21" s="48"/>
      <c r="AN21" s="48">
        <f>SUM(AM4:AN5)</f>
        <v>574.99949367088607</v>
      </c>
      <c r="AO21" s="48"/>
      <c r="AP21" s="48"/>
      <c r="AQ21" s="48">
        <f>SUM(AP4:AQ5)</f>
        <v>5.4865822784810128</v>
      </c>
      <c r="AR21"/>
    </row>
    <row r="22" spans="1:44" x14ac:dyDescent="0.3">
      <c r="A22" s="49" t="s">
        <v>65</v>
      </c>
      <c r="B22" s="6"/>
      <c r="G22" s="48">
        <f>SUM(F6:G7)</f>
        <v>0</v>
      </c>
      <c r="J22" s="48">
        <f>SUM(I6:J7)</f>
        <v>13</v>
      </c>
      <c r="K22" s="48"/>
      <c r="L22" s="48"/>
      <c r="M22" s="48">
        <f>SUM(L6:M7)</f>
        <v>0</v>
      </c>
      <c r="N22" s="48"/>
      <c r="O22" s="48"/>
      <c r="P22" s="48">
        <f>SUM(O6:P7)</f>
        <v>0</v>
      </c>
      <c r="Q22" s="48"/>
      <c r="R22" s="48"/>
      <c r="S22" s="48">
        <f>SUM(R6:S7)</f>
        <v>2.2105263157894739</v>
      </c>
      <c r="T22" s="48"/>
      <c r="U22" s="48"/>
      <c r="V22" s="48">
        <f>SUM(U6:V7)</f>
        <v>0</v>
      </c>
      <c r="W22" s="48"/>
      <c r="X22" s="48"/>
      <c r="Y22" s="48">
        <f>SUM(X6:Y7)</f>
        <v>0</v>
      </c>
      <c r="Z22" s="48"/>
      <c r="AA22" s="48"/>
      <c r="AB22" s="48">
        <f>SUM(AA6:AB7)</f>
        <v>0</v>
      </c>
      <c r="AC22" s="48"/>
      <c r="AD22" s="48"/>
      <c r="AE22" s="48">
        <f>SUM(AD6:AE7)</f>
        <v>29.368421052631582</v>
      </c>
      <c r="AF22" s="48"/>
      <c r="AG22" s="48"/>
      <c r="AH22" s="48">
        <f>SUM(AG6:AH7)</f>
        <v>76.894736842105274</v>
      </c>
      <c r="AI22" s="48"/>
      <c r="AJ22" s="48"/>
      <c r="AK22" s="48">
        <f>SUM(AJ6:AK7)</f>
        <v>0</v>
      </c>
      <c r="AL22" s="48"/>
      <c r="AM22" s="48"/>
      <c r="AN22" s="48">
        <f>SUM(AM6:AN7)</f>
        <v>453.0526315789474</v>
      </c>
      <c r="AO22" s="48"/>
      <c r="AP22" s="48"/>
      <c r="AQ22" s="48">
        <f>SUM(AP6:AQ7)</f>
        <v>8</v>
      </c>
      <c r="AR22"/>
    </row>
    <row r="23" spans="1:44" x14ac:dyDescent="0.3">
      <c r="A23" s="49" t="s">
        <v>66</v>
      </c>
      <c r="B23" s="6"/>
      <c r="G23" s="48">
        <f>SUM(F8:G9)</f>
        <v>0</v>
      </c>
      <c r="J23" s="48">
        <f>SUM(I8:J9)</f>
        <v>3.6206896551724137</v>
      </c>
      <c r="K23" s="48"/>
      <c r="L23" s="48"/>
      <c r="M23" s="48">
        <f>SUM(L8:M9)</f>
        <v>0</v>
      </c>
      <c r="N23" s="48"/>
      <c r="O23" s="48"/>
      <c r="P23" s="48">
        <f>SUM(O8:P9)</f>
        <v>1</v>
      </c>
      <c r="Q23" s="48"/>
      <c r="R23" s="48"/>
      <c r="S23" s="48">
        <f>SUM(R8:S9)</f>
        <v>20.482758620689655</v>
      </c>
      <c r="T23" s="48"/>
      <c r="U23" s="48"/>
      <c r="V23" s="48">
        <f>SUM(U8:V9)</f>
        <v>2.2068965517241379</v>
      </c>
      <c r="W23" s="48"/>
      <c r="X23" s="48"/>
      <c r="Y23" s="48">
        <f>SUM(X8:Y9)</f>
        <v>0</v>
      </c>
      <c r="Z23" s="48"/>
      <c r="AA23" s="48"/>
      <c r="AB23" s="48">
        <f>SUM(AA8:AB9)</f>
        <v>81.827586206896555</v>
      </c>
      <c r="AC23" s="48"/>
      <c r="AD23" s="48"/>
      <c r="AE23" s="48">
        <f>SUM(AD8:AE9)</f>
        <v>80.241379310344826</v>
      </c>
      <c r="AF23" s="48"/>
      <c r="AG23" s="48"/>
      <c r="AH23" s="48">
        <f>SUM(AG8:AH9)</f>
        <v>82.103448275862064</v>
      </c>
      <c r="AI23" s="48"/>
      <c r="AJ23" s="48"/>
      <c r="AK23" s="48">
        <f>SUM(AJ8:AK9)</f>
        <v>0</v>
      </c>
      <c r="AL23" s="48"/>
      <c r="AM23" s="48"/>
      <c r="AN23" s="48">
        <f>SUM(AM8:AN9)</f>
        <v>1051.344827586207</v>
      </c>
      <c r="AO23" s="48"/>
      <c r="AP23" s="48"/>
      <c r="AQ23" s="48">
        <f>SUM(AP8:AQ9)</f>
        <v>1.2068965517241379</v>
      </c>
      <c r="AR23"/>
    </row>
    <row r="24" spans="1:44" x14ac:dyDescent="0.3">
      <c r="A24" s="49" t="s">
        <v>67</v>
      </c>
      <c r="B24" s="6"/>
      <c r="G24" s="48">
        <f>SUM(F10:G11)</f>
        <v>0</v>
      </c>
      <c r="J24" s="48">
        <f>SUM(I10:J11)</f>
        <v>6.7200000000000006</v>
      </c>
      <c r="K24" s="48"/>
      <c r="L24" s="48"/>
      <c r="M24" s="48">
        <f>SUM(L10:M11)</f>
        <v>0</v>
      </c>
      <c r="N24" s="48"/>
      <c r="O24" s="48"/>
      <c r="P24" s="48">
        <f>SUM(O10:P11)</f>
        <v>4.24</v>
      </c>
      <c r="Q24" s="48"/>
      <c r="R24" s="48"/>
      <c r="S24" s="48">
        <f>SUM(R10:S11)</f>
        <v>11.080000000000002</v>
      </c>
      <c r="T24" s="48"/>
      <c r="U24" s="48"/>
      <c r="V24" s="48">
        <f>SUM(U10:V11)</f>
        <v>1</v>
      </c>
      <c r="W24" s="48"/>
      <c r="X24" s="48"/>
      <c r="Y24" s="48">
        <f>SUM(X10:Y11)</f>
        <v>0</v>
      </c>
      <c r="Z24" s="48"/>
      <c r="AA24" s="48"/>
      <c r="AB24" s="48">
        <f>SUM(AA10:AB11)</f>
        <v>59.000000000000007</v>
      </c>
      <c r="AC24" s="48"/>
      <c r="AD24" s="48"/>
      <c r="AE24" s="48">
        <f>SUM(AD10:AE11)</f>
        <v>81.640000000000015</v>
      </c>
      <c r="AF24" s="48"/>
      <c r="AG24" s="48"/>
      <c r="AH24" s="48">
        <f>SUM(AG10:AH11)</f>
        <v>104.76</v>
      </c>
      <c r="AI24" s="48"/>
      <c r="AJ24" s="48"/>
      <c r="AK24" s="48">
        <f>SUM(AJ10:AK11)</f>
        <v>0</v>
      </c>
      <c r="AL24" s="48"/>
      <c r="AM24" s="48"/>
      <c r="AN24" s="48">
        <f>SUM(AM10:AN11)</f>
        <v>1040.2</v>
      </c>
      <c r="AO24" s="48"/>
      <c r="AP24" s="48"/>
      <c r="AQ24" s="48">
        <f>SUM(AP10:AQ11)</f>
        <v>0</v>
      </c>
      <c r="AR24"/>
    </row>
    <row r="25" spans="1:44" x14ac:dyDescent="0.3">
      <c r="A25" s="7"/>
      <c r="B25" s="6"/>
      <c r="AH25" s="48"/>
      <c r="AN25" s="48"/>
      <c r="AR25"/>
    </row>
    <row r="26" spans="1:44" x14ac:dyDescent="0.3">
      <c r="A26" s="7"/>
      <c r="B26" s="6"/>
      <c r="AR26"/>
    </row>
    <row r="27" spans="1:44" x14ac:dyDescent="0.3">
      <c r="A27" s="7"/>
      <c r="B27" s="6"/>
      <c r="AR27"/>
    </row>
    <row r="28" spans="1:44" x14ac:dyDescent="0.3">
      <c r="A28" s="7"/>
      <c r="B28" s="6"/>
      <c r="AR28"/>
    </row>
    <row r="29" spans="1:44" x14ac:dyDescent="0.3">
      <c r="A29" s="7"/>
      <c r="B29" s="6"/>
      <c r="AR29"/>
    </row>
    <row r="30" spans="1:44" x14ac:dyDescent="0.3">
      <c r="A30" s="7"/>
      <c r="B30" s="6"/>
      <c r="AR30"/>
    </row>
    <row r="31" spans="1:44" x14ac:dyDescent="0.3">
      <c r="A31" s="7"/>
      <c r="B31" s="6"/>
      <c r="AR31"/>
    </row>
    <row r="32" spans="1:44" x14ac:dyDescent="0.3">
      <c r="A32" s="7"/>
      <c r="B32" s="6"/>
      <c r="AR32"/>
    </row>
    <row r="33" spans="1:44" x14ac:dyDescent="0.3">
      <c r="A33" s="7"/>
      <c r="B33" s="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x14ac:dyDescent="0.3">
      <c r="A34" s="7"/>
      <c r="B34" s="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x14ac:dyDescent="0.3">
      <c r="A35" s="7"/>
      <c r="B35" s="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x14ac:dyDescent="0.3">
      <c r="A36" s="7"/>
      <c r="B36" s="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x14ac:dyDescent="0.3">
      <c r="A37" s="7"/>
      <c r="B37" s="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x14ac:dyDescent="0.3">
      <c r="A38" s="7"/>
      <c r="B38" s="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x14ac:dyDescent="0.3">
      <c r="A39" s="7"/>
      <c r="B39" s="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x14ac:dyDescent="0.3">
      <c r="A40" s="7"/>
      <c r="B40" s="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x14ac:dyDescent="0.3">
      <c r="A41" s="7"/>
      <c r="B41" s="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x14ac:dyDescent="0.3">
      <c r="A42" s="7"/>
      <c r="B42" s="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x14ac:dyDescent="0.3">
      <c r="A43" s="7"/>
      <c r="B43" s="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x14ac:dyDescent="0.3">
      <c r="A44" s="7"/>
      <c r="B44" s="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</sheetData>
  <mergeCells count="29">
    <mergeCell ref="AP2:AR2"/>
    <mergeCell ref="X2:Z2"/>
    <mergeCell ref="AA2:AC2"/>
    <mergeCell ref="AD2:AF2"/>
    <mergeCell ref="AG2:AI2"/>
    <mergeCell ref="AJ2:AL2"/>
    <mergeCell ref="AM2:AO2"/>
    <mergeCell ref="AG1:AI1"/>
    <mergeCell ref="AJ1:AL1"/>
    <mergeCell ref="AM1:AO1"/>
    <mergeCell ref="AP1:AR1"/>
    <mergeCell ref="F2:H2"/>
    <mergeCell ref="I2:K2"/>
    <mergeCell ref="L2:N2"/>
    <mergeCell ref="O2:Q2"/>
    <mergeCell ref="R2:T2"/>
    <mergeCell ref="U2:W2"/>
    <mergeCell ref="O1:Q1"/>
    <mergeCell ref="R1:T1"/>
    <mergeCell ref="U1:W1"/>
    <mergeCell ref="X1:Z1"/>
    <mergeCell ref="AA1:AC1"/>
    <mergeCell ref="AD1:AF1"/>
    <mergeCell ref="L1:N1"/>
    <mergeCell ref="A1:A3"/>
    <mergeCell ref="B1:B3"/>
    <mergeCell ref="C1:C3"/>
    <mergeCell ref="F1:H1"/>
    <mergeCell ref="I1:K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Activities</vt:lpstr>
      <vt:lpstr>Raw Counts</vt:lpstr>
      <vt:lpstr>Adj Raw Counts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Leggett</dc:creator>
  <cp:lastModifiedBy>Chris Leggett</cp:lastModifiedBy>
  <dcterms:created xsi:type="dcterms:W3CDTF">2011-08-22T07:34:44Z</dcterms:created>
  <dcterms:modified xsi:type="dcterms:W3CDTF">2012-01-12T17:19:48Z</dcterms:modified>
</cp:coreProperties>
</file>