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15480" windowHeight="11265" tabRatio="885" activeTab="0"/>
  </bookViews>
  <sheets>
    <sheet name="Basis of Estimate" sheetId="1" r:id="rId1"/>
    <sheet name="Project Cost Summary" sheetId="2" r:id="rId2"/>
    <sheet name="A10 - Foundations" sheetId="3" r:id="rId3"/>
    <sheet name="A20 - Basement" sheetId="4" r:id="rId4"/>
    <sheet name="B10 - Superstructure" sheetId="5" r:id="rId5"/>
    <sheet name="B20 - Exterior Enclosure" sheetId="6" r:id="rId6"/>
    <sheet name="B30 - Roofing" sheetId="7" r:id="rId7"/>
    <sheet name="C10 - Interior Construction" sheetId="8" r:id="rId8"/>
    <sheet name="C20 - Stairs" sheetId="9" r:id="rId9"/>
    <sheet name="C30 Interior Finishes" sheetId="10" r:id="rId10"/>
    <sheet name="D10 Conveying Systems" sheetId="11" r:id="rId11"/>
    <sheet name="D20 - Plumbing" sheetId="12" r:id="rId12"/>
    <sheet name="D30- HVAC" sheetId="13" r:id="rId13"/>
    <sheet name="D40- Fire Protection" sheetId="14" r:id="rId14"/>
    <sheet name="D50 - Electrical" sheetId="15" r:id="rId15"/>
    <sheet name="E10 - Equipment" sheetId="16" r:id="rId16"/>
    <sheet name="E-20 Furnishings" sheetId="17" r:id="rId17"/>
    <sheet name="F10 - Special Construction" sheetId="18" r:id="rId18"/>
    <sheet name="F20 - Selective Demolition" sheetId="19" r:id="rId19"/>
    <sheet name="G10 Site Preparation" sheetId="20" r:id="rId20"/>
    <sheet name="G20 - Site Improvements" sheetId="21" r:id="rId21"/>
    <sheet name="G-30 - Site Mechanical" sheetId="22" r:id="rId22"/>
    <sheet name="G40 - Site Electrical" sheetId="23" r:id="rId23"/>
    <sheet name="G50 - Other Site Construction" sheetId="24" r:id="rId24"/>
    <sheet name="Special Use- 1" sheetId="25" r:id="rId25"/>
    <sheet name="Special Use - 2" sheetId="26" r:id="rId26"/>
    <sheet name="Special Use - 3" sheetId="27" r:id="rId27"/>
  </sheets>
  <definedNames>
    <definedName name="_xlnm.Print_Area" localSheetId="2">'A10 - Foundations'!$A$7:$L$89</definedName>
    <definedName name="_xlnm.Print_Area" localSheetId="3">'A20 - Basement'!$A$7:$L$89</definedName>
    <definedName name="_xlnm.Print_Area" localSheetId="4">'B10 - Superstructure'!$A$7:$L$89</definedName>
    <definedName name="_xlnm.Print_Area" localSheetId="5">'B20 - Exterior Enclosure'!$A$7:$L$89</definedName>
    <definedName name="_xlnm.Print_Area" localSheetId="6">'B30 - Roofing'!$A$7:$L$89</definedName>
    <definedName name="_xlnm.Print_Area" localSheetId="0">'Basis of Estimate'!$A$9:$I$61</definedName>
    <definedName name="_xlnm.Print_Area" localSheetId="7">'C10 - Interior Construction'!$A$7:$L$89</definedName>
    <definedName name="_xlnm.Print_Area" localSheetId="8">'C20 - Stairs'!$A$7:$L$89</definedName>
    <definedName name="_xlnm.Print_Area" localSheetId="9">'C30 Interior Finishes'!$A$7:$L$89</definedName>
    <definedName name="_xlnm.Print_Area" localSheetId="10">'D10 Conveying Systems'!$A$7:$L$89</definedName>
    <definedName name="_xlnm.Print_Area" localSheetId="11">'D20 - Plumbing'!$A$7:$L$89</definedName>
    <definedName name="_xlnm.Print_Area" localSheetId="12">'D30- HVAC'!$A$7:$L$128</definedName>
    <definedName name="_xlnm.Print_Area" localSheetId="13">'D40- Fire Protection'!$A$7:$L$89</definedName>
    <definedName name="_xlnm.Print_Area" localSheetId="14">'D50 - Electrical'!$A$7:$L$89</definedName>
    <definedName name="_xlnm.Print_Area" localSheetId="15">'E10 - Equipment'!$A$7:$L$89</definedName>
    <definedName name="_xlnm.Print_Area" localSheetId="16">'E-20 Furnishings'!$A$7:$L$89</definedName>
    <definedName name="_xlnm.Print_Area" localSheetId="17">'F10 - Special Construction'!$A$7:$L$89</definedName>
    <definedName name="_xlnm.Print_Area" localSheetId="18">'F20 - Selective Demolition'!$A$7:$L$89</definedName>
    <definedName name="_xlnm.Print_Area" localSheetId="19">'G10 Site Preparation'!$A$7:$L$89</definedName>
    <definedName name="_xlnm.Print_Area" localSheetId="20">'G20 - Site Improvements'!$A$7:$L$89</definedName>
    <definedName name="_xlnm.Print_Area" localSheetId="21">'G-30 - Site Mechanical'!$A$7:$L$101</definedName>
    <definedName name="_xlnm.Print_Area" localSheetId="22">'G40 - Site Electrical'!$A$7:$L$89</definedName>
    <definedName name="_xlnm.Print_Area" localSheetId="23">'G50 - Other Site Construction'!$A$7:$L$89</definedName>
    <definedName name="_xlnm.Print_Area" localSheetId="25">'Special Use - 2'!$A$7:$L$89</definedName>
    <definedName name="_xlnm.Print_Area" localSheetId="26">'Special Use - 3'!$A$7:$L$89</definedName>
    <definedName name="_xlnm.Print_Area" localSheetId="24">'Special Use- 1'!$A$7:$L$89</definedName>
    <definedName name="_xlnm.Print_Titles" localSheetId="2">'A10 - Foundations'!$1:$6</definedName>
    <definedName name="_xlnm.Print_Titles" localSheetId="3">'A20 - Basement'!$1:$6</definedName>
    <definedName name="_xlnm.Print_Titles" localSheetId="4">'B10 - Superstructure'!$1:$6</definedName>
    <definedName name="_xlnm.Print_Titles" localSheetId="5">'B20 - Exterior Enclosure'!$1:$6</definedName>
    <definedName name="_xlnm.Print_Titles" localSheetId="6">'B30 - Roofing'!$1:$6</definedName>
    <definedName name="_xlnm.Print_Titles" localSheetId="0">'Basis of Estimate'!$1:$8</definedName>
    <definedName name="_xlnm.Print_Titles" localSheetId="7">'C10 - Interior Construction'!$1:$6</definedName>
    <definedName name="_xlnm.Print_Titles" localSheetId="8">'C20 - Stairs'!$1:$6</definedName>
    <definedName name="_xlnm.Print_Titles" localSheetId="9">'C30 Interior Finishes'!$1:$6</definedName>
    <definedName name="_xlnm.Print_Titles" localSheetId="10">'D10 Conveying Systems'!$1:$6</definedName>
    <definedName name="_xlnm.Print_Titles" localSheetId="11">'D20 - Plumbing'!$1:$6</definedName>
    <definedName name="_xlnm.Print_Titles" localSheetId="12">'D30- HVAC'!$1:$6</definedName>
    <definedName name="_xlnm.Print_Titles" localSheetId="13">'D40- Fire Protection'!$1:$6</definedName>
    <definedName name="_xlnm.Print_Titles" localSheetId="14">'D50 - Electrical'!$1:$6</definedName>
    <definedName name="_xlnm.Print_Titles" localSheetId="15">'E10 - Equipment'!$1:$6</definedName>
    <definedName name="_xlnm.Print_Titles" localSheetId="16">'E-20 Furnishings'!$1:$6</definedName>
    <definedName name="_xlnm.Print_Titles" localSheetId="17">'F10 - Special Construction'!$1:$6</definedName>
    <definedName name="_xlnm.Print_Titles" localSheetId="18">'F20 - Selective Demolition'!$1:$6</definedName>
    <definedName name="_xlnm.Print_Titles" localSheetId="19">'G10 Site Preparation'!$1:$6</definedName>
    <definedName name="_xlnm.Print_Titles" localSheetId="20">'G20 - Site Improvements'!$1:$6</definedName>
    <definedName name="_xlnm.Print_Titles" localSheetId="21">'G-30 - Site Mechanical'!$1:$6</definedName>
    <definedName name="_xlnm.Print_Titles" localSheetId="22">'G40 - Site Electrical'!$1:$6</definedName>
    <definedName name="_xlnm.Print_Titles" localSheetId="23">'G50 - Other Site Construction'!$1:$6</definedName>
    <definedName name="_xlnm.Print_Titles" localSheetId="25">'Special Use - 2'!$1:$6</definedName>
    <definedName name="_xlnm.Print_Titles" localSheetId="26">'Special Use - 3'!$1:$6</definedName>
    <definedName name="_xlnm.Print_Titles" localSheetId="24">'Special Use- 1'!$1:$6</definedName>
  </definedNames>
  <calcPr fullCalcOnLoad="1"/>
</workbook>
</file>

<file path=xl/sharedStrings.xml><?xml version="1.0" encoding="utf-8"?>
<sst xmlns="http://schemas.openxmlformats.org/spreadsheetml/2006/main" count="6977" uniqueCount="345">
  <si>
    <t>Item No.</t>
  </si>
  <si>
    <t>Description</t>
  </si>
  <si>
    <t>Unit</t>
  </si>
  <si>
    <t>Total Direct Construction Costs</t>
  </si>
  <si>
    <t>Subtotal NET Construction Cost</t>
  </si>
  <si>
    <t>Estimated NET Construction Cost</t>
  </si>
  <si>
    <t>Quantity</t>
  </si>
  <si>
    <t>Subtotal Direct Construction Costs</t>
  </si>
  <si>
    <t>Total Estimated NET Cost of Construction</t>
  </si>
  <si>
    <t xml:space="preserve">PMIS: </t>
  </si>
  <si>
    <t>Project:</t>
  </si>
  <si>
    <t xml:space="preserve"> </t>
  </si>
  <si>
    <t>Total Cost</t>
  </si>
  <si>
    <t>Uniformat II WBS Code</t>
  </si>
  <si>
    <t>BASE ELEMENT</t>
  </si>
  <si>
    <t>BASE CODE</t>
  </si>
  <si>
    <t xml:space="preserve">Summary Item </t>
  </si>
  <si>
    <t xml:space="preserve">Total Cost: </t>
  </si>
  <si>
    <t>Months</t>
  </si>
  <si>
    <t>Published Location Factor</t>
  </si>
  <si>
    <t>Federal Wage Rate Factor</t>
  </si>
  <si>
    <t>Design Contingency</t>
  </si>
  <si>
    <t xml:space="preserve">Standard General Conditions </t>
  </si>
  <si>
    <t>Historic Preservation Factor</t>
  </si>
  <si>
    <t>Design Contingency:</t>
  </si>
  <si>
    <t xml:space="preserve">Bonds and Permits: </t>
  </si>
  <si>
    <t>Remoteness Factor:</t>
  </si>
  <si>
    <t xml:space="preserve">Location Factor:  </t>
  </si>
  <si>
    <t xml:space="preserve">Wage Rate Factor: </t>
  </si>
  <si>
    <t xml:space="preserve">Historic Preservation Factor:  </t>
  </si>
  <si>
    <t xml:space="preserve">Contractor Overhead:  </t>
  </si>
  <si>
    <t xml:space="preserve">Contractor Profit: </t>
  </si>
  <si>
    <t xml:space="preserve">Contracting Method Adjustment:  </t>
  </si>
  <si>
    <t>Estimate Date:</t>
  </si>
  <si>
    <t xml:space="preserve">Prepared By: </t>
  </si>
  <si>
    <t>Bonds &amp; Permits</t>
  </si>
  <si>
    <r>
      <t xml:space="preserve">Standard. General Conditions: </t>
    </r>
  </si>
  <si>
    <t>Annual Inflation Escalation Factor:</t>
  </si>
  <si>
    <r>
      <t xml:space="preserve">Park: </t>
    </r>
    <r>
      <rPr>
        <sz val="10"/>
        <rFont val="Arial"/>
        <family val="2"/>
      </rPr>
      <t xml:space="preserve"> </t>
    </r>
  </si>
  <si>
    <t>PROJECT INFORMATION</t>
  </si>
  <si>
    <t xml:space="preserve">Government General Conditions: </t>
  </si>
  <si>
    <r>
      <t>Inflation Escalation</t>
    </r>
  </si>
  <si>
    <r>
      <t xml:space="preserve">Remoteness Factor </t>
    </r>
  </si>
  <si>
    <t xml:space="preserve">Overhead </t>
  </si>
  <si>
    <t>Profit</t>
  </si>
  <si>
    <t>Phone:</t>
  </si>
  <si>
    <t>Special Use - 1</t>
  </si>
  <si>
    <t>Special Use - 2</t>
  </si>
  <si>
    <t>Special Use - 3</t>
  </si>
  <si>
    <t>A1010</t>
  </si>
  <si>
    <t>STANDARD FOUNDATIONS</t>
  </si>
  <si>
    <t>A1020</t>
  </si>
  <si>
    <t>SPECIAL FOUNDATIONS</t>
  </si>
  <si>
    <t>A1030</t>
  </si>
  <si>
    <t>SLAB ON GRADE</t>
  </si>
  <si>
    <t xml:space="preserve">State &amp; Local Taxes:  </t>
  </si>
  <si>
    <t>State &amp; Local Taxes</t>
  </si>
  <si>
    <t>ESTIMATE ASSUMPTIONS:</t>
  </si>
  <si>
    <t>SOURCE OF COST DATA:</t>
  </si>
  <si>
    <t>BACKGROUND SUPPORTING MATERIAL (Scope of Work):</t>
  </si>
  <si>
    <t>Describe any assumptions made to prepare estimate and highlight areas needing clarification for future estimates.</t>
  </si>
  <si>
    <r>
      <rPr>
        <sz val="9"/>
        <color indexed="12"/>
        <rFont val="Arial"/>
        <family val="2"/>
      </rPr>
      <t>Document all sources of cost information used in the estimat</t>
    </r>
    <r>
      <rPr>
        <sz val="9"/>
        <rFont val="Arial"/>
        <family val="2"/>
      </rPr>
      <t>e</t>
    </r>
    <r>
      <rPr>
        <sz val="9"/>
        <color indexed="12"/>
        <rFont val="Arial"/>
        <family val="2"/>
      </rPr>
      <t>. (Attach additional information if necessary)</t>
    </r>
  </si>
  <si>
    <t>DESCRIPTION OF MARK-UP &amp; ADD-ONS:</t>
  </si>
  <si>
    <t>MAJOR CHANGES FROM PREVIOUS ESTIMATE:</t>
  </si>
  <si>
    <t>OTHER COMMENTS:</t>
  </si>
  <si>
    <t>Describe source and rationale for location factor here</t>
  </si>
  <si>
    <t>Explain &amp; Justify</t>
  </si>
  <si>
    <t>Explain method  and justify value</t>
  </si>
  <si>
    <t>Describe type of tax and rates used</t>
  </si>
  <si>
    <t>Describe rationale for using this factor</t>
  </si>
  <si>
    <t>Projected annual inflation rate.</t>
  </si>
  <si>
    <t>Describe any major changes in scope of work, materials, systems, assumptions, etc. from the previous estimate version.</t>
  </si>
  <si>
    <t>Provide any additional information, qualifications, etc.</t>
  </si>
  <si>
    <t>Describe anticipated contract method and justify value used.</t>
  </si>
  <si>
    <r>
      <t>Government General Conditions</t>
    </r>
    <r>
      <rPr>
        <sz val="9"/>
        <rFont val="Arial"/>
        <family val="2"/>
      </rPr>
      <t xml:space="preserve"> </t>
    </r>
  </si>
  <si>
    <r>
      <t>Contracting Method Adjustment</t>
    </r>
    <r>
      <rPr>
        <sz val="9"/>
        <rFont val="Arial"/>
        <family val="2"/>
      </rPr>
      <t xml:space="preserve"> </t>
    </r>
  </si>
  <si>
    <t>A2010</t>
  </si>
  <si>
    <t>BASEMENT EXCAVATION</t>
  </si>
  <si>
    <t>A2020</t>
  </si>
  <si>
    <t>BASEMENT WALLS</t>
  </si>
  <si>
    <t>B1010</t>
  </si>
  <si>
    <t>FLOOR CONSTRUCTION</t>
  </si>
  <si>
    <t>B1020</t>
  </si>
  <si>
    <t>ROOF CONSTRUCTION</t>
  </si>
  <si>
    <t>B2020</t>
  </si>
  <si>
    <t>EXTERIOR WALLS</t>
  </si>
  <si>
    <t>EXTERIOR WINDOWS</t>
  </si>
  <si>
    <t>B2010</t>
  </si>
  <si>
    <t>B2030</t>
  </si>
  <si>
    <t>EXTERIOR DOORS</t>
  </si>
  <si>
    <t>B3010</t>
  </si>
  <si>
    <t>ROOF COVERINGS</t>
  </si>
  <si>
    <t>B3020</t>
  </si>
  <si>
    <t>ROOF OPENINGS</t>
  </si>
  <si>
    <t>C1010</t>
  </si>
  <si>
    <t>INTERIOR PARTITIONS</t>
  </si>
  <si>
    <t>C1020</t>
  </si>
  <si>
    <t>INTERIOR DOORS</t>
  </si>
  <si>
    <t>C1030</t>
  </si>
  <si>
    <t>FITTINGS</t>
  </si>
  <si>
    <t>C2010</t>
  </si>
  <si>
    <t>STAIR CONSTRUCTION</t>
  </si>
  <si>
    <t>C2020</t>
  </si>
  <si>
    <t>STAIR FINISHES</t>
  </si>
  <si>
    <t>C3010</t>
  </si>
  <si>
    <t>WALL FINISHES</t>
  </si>
  <si>
    <t>C3020</t>
  </si>
  <si>
    <t>FLOOR FINISHES</t>
  </si>
  <si>
    <t>C3030</t>
  </si>
  <si>
    <t>CEILING FINISHES</t>
  </si>
  <si>
    <t>D1010</t>
  </si>
  <si>
    <t>ELEVATORS</t>
  </si>
  <si>
    <t>D1020</t>
  </si>
  <si>
    <t>ESCALATORS &amp; MOVING WALKS</t>
  </si>
  <si>
    <t>MATERIAL HANDLING SYSTEMS</t>
  </si>
  <si>
    <t>D1030</t>
  </si>
  <si>
    <t>D1090</t>
  </si>
  <si>
    <t>OTHER CONVEYING SYSTEMS</t>
  </si>
  <si>
    <t>D2010</t>
  </si>
  <si>
    <t>PLUMBING FIXTURES</t>
  </si>
  <si>
    <t>D2020</t>
  </si>
  <si>
    <t>DOMESTIC WATER DISTRIBUTION</t>
  </si>
  <si>
    <t>D2030</t>
  </si>
  <si>
    <t>SANITARY WASTE</t>
  </si>
  <si>
    <t>D2040</t>
  </si>
  <si>
    <t>RAIN WATER DRAINAGE</t>
  </si>
  <si>
    <t>D2050</t>
  </si>
  <si>
    <t>SPECIAL PLUMBING SYSTEMS</t>
  </si>
  <si>
    <t>D2090</t>
  </si>
  <si>
    <t>OTHER PLUMBING SYSTEMS</t>
  </si>
  <si>
    <t>D3010</t>
  </si>
  <si>
    <t>ENERGY SUPPLY</t>
  </si>
  <si>
    <t>D3020</t>
  </si>
  <si>
    <t>HEAT GENERATING SYSTEMS</t>
  </si>
  <si>
    <t>D3030</t>
  </si>
  <si>
    <t>COOLING GENERATING SYSTEMS</t>
  </si>
  <si>
    <t>DISTRIBUTION SYSTEMS (HVAC)</t>
  </si>
  <si>
    <t>D3040</t>
  </si>
  <si>
    <t>D3050</t>
  </si>
  <si>
    <t>TERMINAL &amp; PACKAGE UNITS</t>
  </si>
  <si>
    <t>G3060</t>
  </si>
  <si>
    <t>CONTROLS &amp; INSTRUMENTATION</t>
  </si>
  <si>
    <t>G3070</t>
  </si>
  <si>
    <t>SYSTEM TESTING &amp; BALANCING</t>
  </si>
  <si>
    <t>SPECIAL HVAC SYSTEMS &amp; EQUIPMENT</t>
  </si>
  <si>
    <t>G3080</t>
  </si>
  <si>
    <t>G3090</t>
  </si>
  <si>
    <t>OTHER HVAC SYSTEMS &amp; EQUIPMENT</t>
  </si>
  <si>
    <t>D4010</t>
  </si>
  <si>
    <t>FIRE PROTECTION SPRINKLERS SYSTEMS</t>
  </si>
  <si>
    <t>D4020</t>
  </si>
  <si>
    <t>STANDPIPE &amp; HOSE SYSTEMS</t>
  </si>
  <si>
    <t>D4030</t>
  </si>
  <si>
    <t>FIRE PROTECTION SPECIALTIES</t>
  </si>
  <si>
    <t>D4090</t>
  </si>
  <si>
    <t>OTHER FIRE PROTECTION SYSTEMS</t>
  </si>
  <si>
    <t>D5010</t>
  </si>
  <si>
    <t>ELECTRICAL SERVICE &amp; DISTRIBUTION</t>
  </si>
  <si>
    <t>D5020</t>
  </si>
  <si>
    <t>LIGHTING &amp; BRANCH WIRING</t>
  </si>
  <si>
    <t>D5030</t>
  </si>
  <si>
    <t>COMMUNICATIONS &amp; SECURITY</t>
  </si>
  <si>
    <t>D5040</t>
  </si>
  <si>
    <t>SPECIAL ELECTRICAL SYSTEMS</t>
  </si>
  <si>
    <t>D5090</t>
  </si>
  <si>
    <t>OTHER ELECTRICAL SYSTEMS</t>
  </si>
  <si>
    <t>E1010</t>
  </si>
  <si>
    <t>COMMERCIAL EQUIPMENT</t>
  </si>
  <si>
    <t>E1020</t>
  </si>
  <si>
    <t>INSTITUTIONAL EQUIPMENT</t>
  </si>
  <si>
    <t>E1030</t>
  </si>
  <si>
    <t>E1090</t>
  </si>
  <si>
    <t>OTHER EQUIPMENT</t>
  </si>
  <si>
    <t>VEHICULAR EQUIPMENT</t>
  </si>
  <si>
    <t>E2010</t>
  </si>
  <si>
    <t>FIXED FURNISHINGS</t>
  </si>
  <si>
    <t>E2020</t>
  </si>
  <si>
    <t>MOVABLE FURNISHINGS</t>
  </si>
  <si>
    <t>E2090</t>
  </si>
  <si>
    <t>OTHER FURNISHINGS</t>
  </si>
  <si>
    <t>F1010</t>
  </si>
  <si>
    <t>SPECIAL STRUCTURES</t>
  </si>
  <si>
    <t>F1020</t>
  </si>
  <si>
    <t>INTEGRATED CONSTRUCTION</t>
  </si>
  <si>
    <t>F1030</t>
  </si>
  <si>
    <t>F1040</t>
  </si>
  <si>
    <t>SPECIAL FACILITIES</t>
  </si>
  <si>
    <t>F1050</t>
  </si>
  <si>
    <t>SPECIAL CONTROLS &amp; INSTRUMENTATION</t>
  </si>
  <si>
    <t>F2010</t>
  </si>
  <si>
    <t>BUILDING ELEMENTS DEMOLITION</t>
  </si>
  <si>
    <t>F2020</t>
  </si>
  <si>
    <t>HAZARDOUS COMPONENTS ABATEMENT</t>
  </si>
  <si>
    <t>G1020</t>
  </si>
  <si>
    <t>SITE DEMOLITION &amp; RELOCATIONS</t>
  </si>
  <si>
    <t>G1010</t>
  </si>
  <si>
    <t>SITE CLEARING</t>
  </si>
  <si>
    <t>G1030</t>
  </si>
  <si>
    <t>SITE EARTHWORK</t>
  </si>
  <si>
    <t>G1040</t>
  </si>
  <si>
    <t>HAZARDOUS WASTE REMEDIATION</t>
  </si>
  <si>
    <t>G1090</t>
  </si>
  <si>
    <t>OTHER SITE PREPARATION</t>
  </si>
  <si>
    <t>G2010</t>
  </si>
  <si>
    <t>ROADWAYS</t>
  </si>
  <si>
    <t>G2020</t>
  </si>
  <si>
    <t>PARKING LOTS</t>
  </si>
  <si>
    <t>G2030</t>
  </si>
  <si>
    <t>PEDESTRIAN PAVING</t>
  </si>
  <si>
    <t>G2040</t>
  </si>
  <si>
    <t>SITE DEVELOPMENT</t>
  </si>
  <si>
    <t>G2050</t>
  </si>
  <si>
    <t>LANDSCAPING</t>
  </si>
  <si>
    <t>G2060</t>
  </si>
  <si>
    <t>SITE FURNISHINGS</t>
  </si>
  <si>
    <t>G3010</t>
  </si>
  <si>
    <t>WATER SUPPLY</t>
  </si>
  <si>
    <t>G3020</t>
  </si>
  <si>
    <t>SANITARY SEWER</t>
  </si>
  <si>
    <t>G3030</t>
  </si>
  <si>
    <t>STORM SEWER</t>
  </si>
  <si>
    <t>G3040</t>
  </si>
  <si>
    <t>HEATING DISTRIBUTION</t>
  </si>
  <si>
    <t>G3050</t>
  </si>
  <si>
    <t>COOLING DISTRIBUTION</t>
  </si>
  <si>
    <t>FUEL DISTRIBUTION</t>
  </si>
  <si>
    <t>OTHER SITE MECHANICAL UTILITIES</t>
  </si>
  <si>
    <t>G4010</t>
  </si>
  <si>
    <t>ELECTRICAL DISTRIBUTION</t>
  </si>
  <si>
    <t>G4020</t>
  </si>
  <si>
    <t>SITE LIGHTING</t>
  </si>
  <si>
    <t>G4030</t>
  </si>
  <si>
    <t>SITE COMMUNICATIONS &amp; SECURITY</t>
  </si>
  <si>
    <t>G4090</t>
  </si>
  <si>
    <t>OTHER SITE ELECTRICAL UTILITIES</t>
  </si>
  <si>
    <t>G5010</t>
  </si>
  <si>
    <t>SERVICE &amp; PEDESTRIAN TUNNELS</t>
  </si>
  <si>
    <t>G5090</t>
  </si>
  <si>
    <t>OTHER SITE SYSTEMS &amp; EQUIPMENT</t>
  </si>
  <si>
    <t>Company:</t>
  </si>
  <si>
    <t>Address:</t>
  </si>
  <si>
    <t>City, State Zip:</t>
  </si>
  <si>
    <t xml:space="preserve">Number of months from estimate (or data) date until the projects midpoint of construction. </t>
  </si>
  <si>
    <r>
      <t xml:space="preserve">Time Until Project Midpoint </t>
    </r>
    <r>
      <rPr>
        <sz val="9"/>
        <rFont val="Arial"/>
        <family val="2"/>
      </rPr>
      <t>(Months)</t>
    </r>
  </si>
  <si>
    <t>Total Material Cost</t>
  </si>
  <si>
    <t>Material Cost/Unit</t>
  </si>
  <si>
    <t>Total Cost/Unit</t>
  </si>
  <si>
    <t>MATERIAL</t>
  </si>
  <si>
    <t xml:space="preserve">INSTALLATION </t>
  </si>
  <si>
    <t>TOTALS</t>
  </si>
  <si>
    <t>SUBTOTAL</t>
  </si>
  <si>
    <t xml:space="preserve">Uniformat II WBS Code </t>
  </si>
  <si>
    <t>SPECIAL CONSTRUCTION SYSTEMS</t>
  </si>
  <si>
    <t>A20</t>
  </si>
  <si>
    <t>B10</t>
  </si>
  <si>
    <t>B20</t>
  </si>
  <si>
    <t>B30</t>
  </si>
  <si>
    <t>C10</t>
  </si>
  <si>
    <t>C20</t>
  </si>
  <si>
    <t>C30</t>
  </si>
  <si>
    <t>D10</t>
  </si>
  <si>
    <t>D20</t>
  </si>
  <si>
    <t>D30</t>
  </si>
  <si>
    <t>D40</t>
  </si>
  <si>
    <t>D50</t>
  </si>
  <si>
    <t>E10</t>
  </si>
  <si>
    <t>F10</t>
  </si>
  <si>
    <t>F20</t>
  </si>
  <si>
    <t>G10</t>
  </si>
  <si>
    <t>G20</t>
  </si>
  <si>
    <t>G30</t>
  </si>
  <si>
    <t>G40</t>
  </si>
  <si>
    <t>G50</t>
  </si>
  <si>
    <t>XX</t>
  </si>
  <si>
    <t>A10</t>
  </si>
  <si>
    <t>Foundations</t>
  </si>
  <si>
    <t>Basement Construction</t>
  </si>
  <si>
    <t>Superstructure</t>
  </si>
  <si>
    <t>Exterior Enclosure</t>
  </si>
  <si>
    <t>Roofing</t>
  </si>
  <si>
    <t>Interior Construction</t>
  </si>
  <si>
    <t>Stairs</t>
  </si>
  <si>
    <t>Interior Finishes</t>
  </si>
  <si>
    <t>Conveying Systems</t>
  </si>
  <si>
    <t>Plumbing Systems</t>
  </si>
  <si>
    <t>HVAC</t>
  </si>
  <si>
    <t>Fire Protection</t>
  </si>
  <si>
    <t>Electrical</t>
  </si>
  <si>
    <t>Equipment</t>
  </si>
  <si>
    <t>Furnishings</t>
  </si>
  <si>
    <t>Special Construction</t>
  </si>
  <si>
    <t>Selective Building Demolition</t>
  </si>
  <si>
    <t>Site Preparation</t>
  </si>
  <si>
    <t>WBS</t>
  </si>
  <si>
    <t>Summary Item</t>
  </si>
  <si>
    <t>E20</t>
  </si>
  <si>
    <t>Site Improvements</t>
  </si>
  <si>
    <t>Site Mechanical Utilities</t>
  </si>
  <si>
    <t>Site Electrical Utilities</t>
  </si>
  <si>
    <t>Other Site Construction</t>
  </si>
  <si>
    <t>Install Cost/Unit</t>
  </si>
  <si>
    <t>Total Install Cost</t>
  </si>
  <si>
    <t>GFP costs are only used when the Government pre-purchases items, or provides other materials out of Government inventory, to be installed by contractor.  Adjustments and Markup on GFP only include Inflation Escalation;  No other adjustment factors or O&amp;P markup have been applied.</t>
  </si>
  <si>
    <t>Installation Cost/Unit</t>
  </si>
  <si>
    <t>Total Direct Costs</t>
  </si>
  <si>
    <t>Direct Cost/Unit</t>
  </si>
  <si>
    <t>NET Cost/Unit</t>
  </si>
  <si>
    <t>Total NET Costs</t>
  </si>
  <si>
    <t xml:space="preserve">Estimate By: </t>
  </si>
  <si>
    <t xml:space="preserve">Date: </t>
  </si>
  <si>
    <t xml:space="preserve">Reviewed By: </t>
  </si>
  <si>
    <t>Size/Count</t>
  </si>
  <si>
    <t>Asset / Project Element</t>
  </si>
  <si>
    <t>Units</t>
  </si>
  <si>
    <t>Generally applied against Labor Costs only.</t>
  </si>
  <si>
    <t>Generally applied against Material Costs only. Please Note if application differs.</t>
  </si>
  <si>
    <t>In most cases GFP is normally zero - see footnote-</t>
  </si>
  <si>
    <t>Annual Rate =</t>
  </si>
  <si>
    <r>
      <t>Total Value of Government Furnished Property (GFP) Included in Direct Costs</t>
    </r>
    <r>
      <rPr>
        <sz val="8"/>
        <color indexed="10"/>
        <rFont val="Arial"/>
        <family val="2"/>
      </rPr>
      <t xml:space="preserve">   </t>
    </r>
    <r>
      <rPr>
        <sz val="8"/>
        <color indexed="9"/>
        <rFont val="Arial"/>
        <family val="2"/>
      </rPr>
      <t>.</t>
    </r>
    <r>
      <rPr>
        <sz val="8"/>
        <color indexed="10"/>
        <rFont val="Arial"/>
        <family val="2"/>
      </rPr>
      <t xml:space="preserve"> </t>
    </r>
  </si>
  <si>
    <r>
      <t xml:space="preserve">Direct Cost Subtotal without GFP  </t>
    </r>
    <r>
      <rPr>
        <b/>
        <sz val="9"/>
        <color indexed="13"/>
        <rFont val="Arial"/>
        <family val="2"/>
      </rPr>
      <t xml:space="preserve"> .</t>
    </r>
  </si>
  <si>
    <t>Project Name</t>
  </si>
  <si>
    <t>Park Name</t>
  </si>
  <si>
    <t>TBD or PMIS number if known</t>
  </si>
  <si>
    <t>Estimate Date</t>
  </si>
  <si>
    <t>Estimator Name</t>
  </si>
  <si>
    <r>
      <rPr>
        <b/>
        <sz val="10"/>
        <color indexed="12"/>
        <rFont val="Arial"/>
        <family val="2"/>
      </rPr>
      <t>Notes &amp; Comments:</t>
    </r>
    <r>
      <rPr>
        <sz val="10"/>
        <color indexed="12"/>
        <rFont val="Arial"/>
        <family val="2"/>
      </rPr>
      <t xml:space="preserve"> </t>
    </r>
  </si>
  <si>
    <t>Applied to Total Direct Construction Cost less GFP</t>
  </si>
  <si>
    <t>Optional Code</t>
  </si>
  <si>
    <t>Company</t>
  </si>
  <si>
    <t>Address</t>
  </si>
  <si>
    <t>City</t>
  </si>
  <si>
    <t>Phone</t>
  </si>
  <si>
    <t>Inc. Bonds &amp; CMA</t>
  </si>
  <si>
    <t>Park Alpha:</t>
  </si>
  <si>
    <t>Park Code</t>
  </si>
  <si>
    <t xml:space="preserve">Project: </t>
  </si>
  <si>
    <t xml:space="preserve">Park: </t>
  </si>
  <si>
    <t xml:space="preserve">Park Alpha: </t>
  </si>
  <si>
    <t xml:space="preserve">PMIS Number:  </t>
  </si>
  <si>
    <t xml:space="preserve">PMIS Number: </t>
  </si>
  <si>
    <t>Reviewer Name</t>
  </si>
  <si>
    <t>Review Date</t>
  </si>
  <si>
    <t>Briefly describe scope of work included in the estimate, plan dates, exclusions, etc.  List any Government Furnished Property (GFP)</t>
  </si>
  <si>
    <t>Asset / Project Element Name</t>
  </si>
  <si>
    <t>Site is___miles from published commercial center. Describe other impacts included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</si>
</sst>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&quot;$&quot;#,##0"/>
    <numFmt numFmtId="167" formatCode="&quot;$&quot;#,##0.0"/>
    <numFmt numFmtId="168" formatCode="[$-409]dddd\,\ mmmm\ dd\,\ yyyy"/>
    <numFmt numFmtId="169" formatCode="mm/dd/yy;@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  <numFmt numFmtId="176" formatCode="_(&quot;$&quot;* #,##0.0_);_(&quot;$&quot;* \(#,##0.0\);_(&quot;$&quot;* &quot;-&quot;_);_(@_)"/>
    <numFmt numFmtId="177" formatCode="_(&quot;$&quot;* #,##0.00_);_(&quot;$&quot;* \(#,##0.00\);_(&quot;$&quot;* &quot;-&quot;_);_(@_)"/>
    <numFmt numFmtId="178" formatCode="[$-409]h:mm:ss\ AM/PM"/>
    <numFmt numFmtId="179" formatCode="&quot;$&quot;#,##0.0_);[Red]\(&quot;$&quot;#,##0.0\)"/>
  </numFmts>
  <fonts count="6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3"/>
      <name val="Arial"/>
      <family val="2"/>
    </font>
    <font>
      <sz val="8"/>
      <color indexed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8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9"/>
      <color theme="1" tint="0.49998000264167786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FF0000"/>
      <name val="Arial"/>
      <family val="2"/>
    </font>
    <font>
      <sz val="8"/>
      <color theme="1" tint="0.49998000264167786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double"/>
      <bottom style="hair"/>
    </border>
    <border>
      <left style="thick"/>
      <right style="medium"/>
      <top style="double"/>
      <bottom style="hair"/>
    </border>
    <border>
      <left style="thick"/>
      <right style="medium"/>
      <top>
        <color indexed="63"/>
      </top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 style="double"/>
    </border>
    <border>
      <left style="medium"/>
      <right style="thick"/>
      <top style="double"/>
      <bottom style="hair"/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hair"/>
    </border>
    <border>
      <left style="medium"/>
      <right style="thick"/>
      <top style="hair"/>
      <bottom style="double"/>
    </border>
    <border>
      <left style="thick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hair"/>
      <bottom>
        <color indexed="63"/>
      </bottom>
    </border>
    <border>
      <left style="medium"/>
      <right style="thick"/>
      <top style="hair"/>
      <bottom>
        <color indexed="63"/>
      </bottom>
    </border>
    <border>
      <left style="thick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double"/>
    </border>
    <border>
      <left style="double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thick"/>
      <right>
        <color indexed="63"/>
      </right>
      <top style="hair"/>
      <bottom style="medium"/>
    </border>
    <border>
      <left style="medium"/>
      <right style="double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hair"/>
      <bottom style="double"/>
    </border>
    <border>
      <left style="medium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medium"/>
      <top style="thick"/>
      <bottom style="double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double"/>
      <top style="thick"/>
      <bottom style="double"/>
    </border>
    <border>
      <left>
        <color indexed="63"/>
      </left>
      <right>
        <color indexed="63"/>
      </right>
      <top style="hair"/>
      <bottom style="medium"/>
    </border>
    <border>
      <left style="thick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 style="thick"/>
      <right style="medium"/>
      <top>
        <color indexed="63"/>
      </top>
      <bottom style="double"/>
    </border>
    <border>
      <left style="thick"/>
      <right style="medium"/>
      <top style="medium"/>
      <bottom style="double"/>
    </border>
    <border>
      <left style="medium"/>
      <right style="thick"/>
      <top style="medium"/>
      <bottom style="double"/>
    </border>
    <border>
      <left style="thick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thick"/>
      <right style="medium"/>
      <top style="thick"/>
      <bottom style="double"/>
    </border>
    <border>
      <left>
        <color indexed="63"/>
      </left>
      <right style="thick"/>
      <top style="double"/>
      <bottom style="medium"/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 style="thick"/>
    </border>
    <border>
      <left style="thick"/>
      <right style="medium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ck"/>
      <top style="double"/>
      <bottom style="medium"/>
    </border>
    <border>
      <left style="medium"/>
      <right>
        <color indexed="63"/>
      </right>
      <top style="thick"/>
      <bottom style="double"/>
    </border>
    <border>
      <left style="double"/>
      <right>
        <color indexed="63"/>
      </right>
      <top style="thick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 style="double"/>
      <right>
        <color indexed="63"/>
      </right>
      <top style="double"/>
      <bottom style="thick"/>
    </border>
    <border>
      <left style="medium"/>
      <right style="medium"/>
      <top style="double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4" fontId="0" fillId="0" borderId="0" xfId="44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56" fillId="33" borderId="10" xfId="0" applyFont="1" applyFill="1" applyBorder="1" applyAlignment="1" applyProtection="1">
      <alignment horizontal="left"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44" fontId="1" fillId="0" borderId="0" xfId="44" applyFont="1" applyBorder="1" applyAlignment="1" applyProtection="1">
      <alignment wrapText="1"/>
      <protection/>
    </xf>
    <xf numFmtId="166" fontId="1" fillId="0" borderId="0" xfId="0" applyNumberFormat="1" applyFont="1" applyBorder="1" applyAlignment="1">
      <alignment/>
    </xf>
    <xf numFmtId="0" fontId="4" fillId="0" borderId="0" xfId="0" applyFont="1" applyAlignment="1">
      <alignment vertical="top"/>
    </xf>
    <xf numFmtId="44" fontId="5" fillId="0" borderId="11" xfId="44" applyFont="1" applyFill="1" applyBorder="1" applyAlignment="1" applyProtection="1">
      <alignment/>
      <protection/>
    </xf>
    <xf numFmtId="44" fontId="5" fillId="0" borderId="12" xfId="44" applyFont="1" applyFill="1" applyBorder="1" applyAlignment="1" applyProtection="1">
      <alignment/>
      <protection/>
    </xf>
    <xf numFmtId="44" fontId="5" fillId="0" borderId="13" xfId="44" applyFont="1" applyBorder="1" applyAlignment="1" applyProtection="1">
      <alignment wrapText="1"/>
      <protection/>
    </xf>
    <xf numFmtId="44" fontId="5" fillId="0" borderId="14" xfId="44" applyFont="1" applyBorder="1" applyAlignment="1" applyProtection="1">
      <alignment wrapText="1"/>
      <protection/>
    </xf>
    <xf numFmtId="44" fontId="5" fillId="0" borderId="15" xfId="44" applyFont="1" applyBorder="1" applyAlignment="1" applyProtection="1">
      <alignment wrapText="1"/>
      <protection/>
    </xf>
    <xf numFmtId="44" fontId="0" fillId="0" borderId="0" xfId="44" applyBorder="1" applyAlignment="1" applyProtection="1">
      <alignment wrapText="1"/>
      <protection/>
    </xf>
    <xf numFmtId="166" fontId="0" fillId="0" borderId="0" xfId="0" applyNumberFormat="1" applyBorder="1" applyAlignment="1">
      <alignment/>
    </xf>
    <xf numFmtId="166" fontId="5" fillId="0" borderId="16" xfId="0" applyNumberFormat="1" applyFont="1" applyFill="1" applyBorder="1" applyAlignment="1">
      <alignment/>
    </xf>
    <xf numFmtId="166" fontId="5" fillId="0" borderId="17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56" fillId="33" borderId="20" xfId="0" applyFont="1" applyFill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6" fillId="33" borderId="27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0" fontId="56" fillId="33" borderId="28" xfId="0" applyFont="1" applyFill="1" applyBorder="1" applyAlignment="1" applyProtection="1">
      <alignment horizontal="left"/>
      <protection locked="0"/>
    </xf>
    <xf numFmtId="0" fontId="56" fillId="33" borderId="28" xfId="0" applyFont="1" applyFill="1" applyBorder="1" applyAlignment="1" applyProtection="1">
      <alignment/>
      <protection locked="0"/>
    </xf>
    <xf numFmtId="0" fontId="56" fillId="33" borderId="29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30" xfId="0" applyFont="1" applyBorder="1" applyAlignment="1" applyProtection="1">
      <alignment horizontal="left"/>
      <protection locked="0"/>
    </xf>
    <xf numFmtId="166" fontId="5" fillId="0" borderId="31" xfId="0" applyNumberFormat="1" applyFont="1" applyBorder="1" applyAlignment="1">
      <alignment/>
    </xf>
    <xf numFmtId="44" fontId="5" fillId="0" borderId="32" xfId="44" applyFont="1" applyBorder="1" applyAlignment="1" applyProtection="1">
      <alignment wrapText="1"/>
      <protection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34" xfId="0" applyNumberFormat="1" applyFont="1" applyBorder="1" applyAlignment="1">
      <alignment/>
    </xf>
    <xf numFmtId="166" fontId="5" fillId="0" borderId="35" xfId="0" applyNumberFormat="1" applyFont="1" applyBorder="1" applyAlignment="1">
      <alignment/>
    </xf>
    <xf numFmtId="166" fontId="5" fillId="0" borderId="36" xfId="0" applyNumberFormat="1" applyFont="1" applyBorder="1" applyAlignment="1">
      <alignment/>
    </xf>
    <xf numFmtId="10" fontId="5" fillId="0" borderId="37" xfId="57" applyNumberFormat="1" applyFont="1" applyBorder="1" applyAlignment="1">
      <alignment horizontal="center"/>
    </xf>
    <xf numFmtId="10" fontId="5" fillId="0" borderId="38" xfId="57" applyNumberFormat="1" applyFont="1" applyBorder="1" applyAlignment="1">
      <alignment horizontal="center"/>
    </xf>
    <xf numFmtId="10" fontId="5" fillId="0" borderId="39" xfId="57" applyNumberFormat="1" applyFont="1" applyBorder="1" applyAlignment="1">
      <alignment horizontal="center"/>
    </xf>
    <xf numFmtId="0" fontId="5" fillId="0" borderId="40" xfId="42" applyNumberFormat="1" applyFont="1" applyBorder="1" applyAlignment="1">
      <alignment horizontal="center"/>
    </xf>
    <xf numFmtId="0" fontId="0" fillId="0" borderId="41" xfId="0" applyFont="1" applyBorder="1" applyAlignment="1">
      <alignment horizontal="right"/>
    </xf>
    <xf numFmtId="0" fontId="5" fillId="0" borderId="42" xfId="0" applyFont="1" applyBorder="1" applyAlignment="1">
      <alignment horizontal="center"/>
    </xf>
    <xf numFmtId="10" fontId="5" fillId="0" borderId="43" xfId="57" applyNumberFormat="1" applyFont="1" applyBorder="1" applyAlignment="1">
      <alignment/>
    </xf>
    <xf numFmtId="0" fontId="5" fillId="0" borderId="44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174" fontId="5" fillId="0" borderId="35" xfId="44" applyNumberFormat="1" applyFont="1" applyBorder="1" applyAlignment="1">
      <alignment/>
    </xf>
    <xf numFmtId="174" fontId="5" fillId="0" borderId="17" xfId="44" applyNumberFormat="1" applyFont="1" applyBorder="1" applyAlignment="1">
      <alignment/>
    </xf>
    <xf numFmtId="44" fontId="5" fillId="0" borderId="12" xfId="44" applyNumberFormat="1" applyFont="1" applyFill="1" applyBorder="1" applyAlignment="1" applyProtection="1">
      <alignment/>
      <protection/>
    </xf>
    <xf numFmtId="44" fontId="5" fillId="0" borderId="11" xfId="44" applyNumberFormat="1" applyFont="1" applyFill="1" applyBorder="1" applyAlignment="1" applyProtection="1">
      <alignment/>
      <protection/>
    </xf>
    <xf numFmtId="44" fontId="5" fillId="0" borderId="37" xfId="44" applyFont="1" applyBorder="1" applyAlignment="1">
      <alignment horizontal="center"/>
    </xf>
    <xf numFmtId="174" fontId="5" fillId="0" borderId="24" xfId="44" applyNumberFormat="1" applyFont="1" applyBorder="1" applyAlignment="1">
      <alignment horizontal="center"/>
    </xf>
    <xf numFmtId="44" fontId="5" fillId="0" borderId="37" xfId="44" applyNumberFormat="1" applyFont="1" applyBorder="1" applyAlignment="1">
      <alignment horizontal="center"/>
    </xf>
    <xf numFmtId="44" fontId="5" fillId="0" borderId="49" xfId="44" applyNumberFormat="1" applyFont="1" applyBorder="1" applyAlignment="1">
      <alignment horizontal="center"/>
    </xf>
    <xf numFmtId="44" fontId="5" fillId="0" borderId="47" xfId="44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166" fontId="5" fillId="0" borderId="16" xfId="0" applyNumberFormat="1" applyFont="1" applyFill="1" applyBorder="1" applyAlignment="1" applyProtection="1">
      <alignment/>
      <protection/>
    </xf>
    <xf numFmtId="166" fontId="5" fillId="0" borderId="17" xfId="0" applyNumberFormat="1" applyFont="1" applyBorder="1" applyAlignment="1" applyProtection="1">
      <alignment/>
      <protection/>
    </xf>
    <xf numFmtId="166" fontId="5" fillId="0" borderId="18" xfId="0" applyNumberFormat="1" applyFont="1" applyBorder="1" applyAlignment="1" applyProtection="1">
      <alignment/>
      <protection/>
    </xf>
    <xf numFmtId="166" fontId="5" fillId="0" borderId="19" xfId="0" applyNumberFormat="1" applyFont="1" applyBorder="1" applyAlignment="1" applyProtection="1">
      <alignment/>
      <protection/>
    </xf>
    <xf numFmtId="44" fontId="5" fillId="0" borderId="11" xfId="44" applyFont="1" applyFill="1" applyBorder="1" applyAlignment="1" applyProtection="1">
      <alignment/>
      <protection locked="0"/>
    </xf>
    <xf numFmtId="44" fontId="5" fillId="0" borderId="12" xfId="44" applyFont="1" applyFill="1" applyBorder="1" applyAlignment="1" applyProtection="1">
      <alignment/>
      <protection locked="0"/>
    </xf>
    <xf numFmtId="0" fontId="5" fillId="0" borderId="15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166" fontId="6" fillId="34" borderId="54" xfId="0" applyNumberFormat="1" applyFont="1" applyFill="1" applyBorder="1" applyAlignment="1">
      <alignment/>
    </xf>
    <xf numFmtId="174" fontId="6" fillId="0" borderId="55" xfId="44" applyNumberFormat="1" applyFont="1" applyFill="1" applyBorder="1" applyAlignment="1">
      <alignment/>
    </xf>
    <xf numFmtId="174" fontId="58" fillId="35" borderId="27" xfId="0" applyNumberFormat="1" applyFont="1" applyFill="1" applyBorder="1" applyAlignment="1">
      <alignment horizontal="center"/>
    </xf>
    <xf numFmtId="44" fontId="6" fillId="0" borderId="56" xfId="44" applyNumberFormat="1" applyFont="1" applyFill="1" applyBorder="1" applyAlignment="1">
      <alignment/>
    </xf>
    <xf numFmtId="44" fontId="58" fillId="35" borderId="57" xfId="0" applyNumberFormat="1" applyFont="1" applyFill="1" applyBorder="1" applyAlignment="1">
      <alignment horizontal="center"/>
    </xf>
    <xf numFmtId="0" fontId="59" fillId="0" borderId="25" xfId="0" applyFont="1" applyBorder="1" applyAlignment="1">
      <alignment horizontal="left"/>
    </xf>
    <xf numFmtId="0" fontId="60" fillId="0" borderId="25" xfId="0" applyFont="1" applyBorder="1" applyAlignment="1">
      <alignment horizontal="center"/>
    </xf>
    <xf numFmtId="0" fontId="59" fillId="0" borderId="0" xfId="0" applyFont="1" applyAlignment="1">
      <alignment/>
    </xf>
    <xf numFmtId="0" fontId="58" fillId="35" borderId="58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1" fillId="36" borderId="59" xfId="0" applyFont="1" applyFill="1" applyBorder="1" applyAlignment="1">
      <alignment horizontal="center" vertical="center"/>
    </xf>
    <xf numFmtId="166" fontId="10" fillId="37" borderId="27" xfId="0" applyNumberFormat="1" applyFont="1" applyFill="1" applyBorder="1" applyAlignment="1">
      <alignment/>
    </xf>
    <xf numFmtId="0" fontId="0" fillId="38" borderId="59" xfId="0" applyFont="1" applyFill="1" applyBorder="1" applyAlignment="1">
      <alignment/>
    </xf>
    <xf numFmtId="0" fontId="0" fillId="39" borderId="59" xfId="0" applyFill="1" applyBorder="1" applyAlignment="1">
      <alignment/>
    </xf>
    <xf numFmtId="0" fontId="1" fillId="0" borderId="0" xfId="0" applyFont="1" applyBorder="1" applyAlignment="1">
      <alignment vertical="top"/>
    </xf>
    <xf numFmtId="166" fontId="5" fillId="0" borderId="60" xfId="0" applyNumberFormat="1" applyFont="1" applyFill="1" applyBorder="1" applyAlignment="1">
      <alignment/>
    </xf>
    <xf numFmtId="6" fontId="0" fillId="0" borderId="61" xfId="0" applyNumberFormat="1" applyBorder="1" applyAlignment="1">
      <alignment/>
    </xf>
    <xf numFmtId="44" fontId="57" fillId="0" borderId="21" xfId="44" applyFont="1" applyBorder="1" applyAlignment="1" applyProtection="1">
      <alignment wrapText="1"/>
      <protection locked="0"/>
    </xf>
    <xf numFmtId="44" fontId="57" fillId="0" borderId="22" xfId="44" applyFont="1" applyBorder="1" applyAlignment="1" applyProtection="1">
      <alignment wrapText="1"/>
      <protection locked="0"/>
    </xf>
    <xf numFmtId="44" fontId="57" fillId="0" borderId="23" xfId="44" applyFont="1" applyBorder="1" applyAlignment="1" applyProtection="1">
      <alignment wrapText="1"/>
      <protection locked="0"/>
    </xf>
    <xf numFmtId="44" fontId="57" fillId="0" borderId="13" xfId="44" applyFont="1" applyBorder="1" applyAlignment="1" applyProtection="1">
      <alignment wrapText="1"/>
      <protection locked="0"/>
    </xf>
    <xf numFmtId="44" fontId="57" fillId="0" borderId="14" xfId="44" applyFont="1" applyBorder="1" applyAlignment="1" applyProtection="1">
      <alignment wrapText="1"/>
      <protection locked="0"/>
    </xf>
    <xf numFmtId="44" fontId="57" fillId="0" borderId="15" xfId="44" applyFont="1" applyBorder="1" applyAlignment="1" applyProtection="1">
      <alignment wrapText="1"/>
      <protection locked="0"/>
    </xf>
    <xf numFmtId="0" fontId="57" fillId="0" borderId="47" xfId="0" applyFont="1" applyBorder="1" applyAlignment="1" applyProtection="1">
      <alignment horizontal="center" wrapText="1"/>
      <protection locked="0"/>
    </xf>
    <xf numFmtId="0" fontId="57" fillId="0" borderId="62" xfId="0" applyFont="1" applyBorder="1" applyAlignment="1" applyProtection="1">
      <alignment horizontal="center" wrapText="1"/>
      <protection locked="0"/>
    </xf>
    <xf numFmtId="0" fontId="57" fillId="0" borderId="53" xfId="0" applyFont="1" applyBorder="1" applyAlignment="1" applyProtection="1">
      <alignment horizontal="center" wrapText="1"/>
      <protection locked="0"/>
    </xf>
    <xf numFmtId="0" fontId="57" fillId="0" borderId="17" xfId="0" applyFont="1" applyBorder="1" applyAlignment="1" applyProtection="1">
      <alignment horizontal="center" wrapText="1"/>
      <protection locked="0"/>
    </xf>
    <xf numFmtId="0" fontId="57" fillId="0" borderId="18" xfId="0" applyFont="1" applyBorder="1" applyAlignment="1" applyProtection="1">
      <alignment horizontal="center" wrapText="1"/>
      <protection locked="0"/>
    </xf>
    <xf numFmtId="0" fontId="57" fillId="0" borderId="19" xfId="0" applyFont="1" applyBorder="1" applyAlignment="1" applyProtection="1">
      <alignment horizontal="center" wrapText="1"/>
      <protection locked="0"/>
    </xf>
    <xf numFmtId="0" fontId="57" fillId="0" borderId="35" xfId="0" applyFont="1" applyBorder="1" applyAlignment="1" applyProtection="1">
      <alignment wrapText="1"/>
      <protection locked="0"/>
    </xf>
    <xf numFmtId="0" fontId="57" fillId="0" borderId="36" xfId="0" applyFont="1" applyBorder="1" applyAlignment="1" applyProtection="1">
      <alignment wrapText="1"/>
      <protection locked="0"/>
    </xf>
    <xf numFmtId="0" fontId="57" fillId="0" borderId="34" xfId="0" applyFont="1" applyBorder="1" applyAlignment="1" applyProtection="1">
      <alignment wrapText="1"/>
      <protection locked="0"/>
    </xf>
    <xf numFmtId="0" fontId="57" fillId="0" borderId="24" xfId="0" applyFont="1" applyBorder="1" applyAlignment="1" applyProtection="1">
      <alignment horizontal="left"/>
      <protection locked="0"/>
    </xf>
    <xf numFmtId="0" fontId="57" fillId="0" borderId="25" xfId="0" applyFont="1" applyBorder="1" applyAlignment="1" applyProtection="1">
      <alignment horizontal="left"/>
      <protection locked="0"/>
    </xf>
    <xf numFmtId="0" fontId="57" fillId="0" borderId="26" xfId="0" applyFont="1" applyBorder="1" applyAlignment="1" applyProtection="1">
      <alignment horizontal="left"/>
      <protection locked="0"/>
    </xf>
    <xf numFmtId="44" fontId="56" fillId="0" borderId="63" xfId="44" applyNumberFormat="1" applyFont="1" applyFill="1" applyBorder="1" applyAlignment="1">
      <alignment/>
    </xf>
    <xf numFmtId="0" fontId="61" fillId="0" borderId="64" xfId="0" applyFont="1" applyBorder="1" applyAlignment="1">
      <alignment horizontal="center"/>
    </xf>
    <xf numFmtId="44" fontId="1" fillId="7" borderId="65" xfId="44" applyFont="1" applyFill="1" applyBorder="1" applyAlignment="1" applyProtection="1">
      <alignment horizontal="center" vertical="center" wrapText="1"/>
      <protection/>
    </xf>
    <xf numFmtId="0" fontId="1" fillId="7" borderId="66" xfId="0" applyFont="1" applyFill="1" applyBorder="1" applyAlignment="1">
      <alignment horizontal="center" vertical="center" wrapText="1"/>
    </xf>
    <xf numFmtId="44" fontId="1" fillId="7" borderId="67" xfId="44" applyFont="1" applyFill="1" applyBorder="1" applyAlignment="1" applyProtection="1">
      <alignment horizontal="center" vertical="center" wrapText="1"/>
      <protection/>
    </xf>
    <xf numFmtId="44" fontId="1" fillId="7" borderId="68" xfId="44" applyFont="1" applyFill="1" applyBorder="1" applyAlignment="1" applyProtection="1">
      <alignment horizontal="center" vertical="center" wrapText="1"/>
      <protection/>
    </xf>
    <xf numFmtId="0" fontId="1" fillId="7" borderId="69" xfId="0" applyFont="1" applyFill="1" applyBorder="1" applyAlignment="1">
      <alignment horizontal="center" vertical="center" wrapText="1"/>
    </xf>
    <xf numFmtId="0" fontId="1" fillId="7" borderId="66" xfId="0" applyFont="1" applyFill="1" applyBorder="1" applyAlignment="1" applyProtection="1">
      <alignment horizontal="center" vertical="center" wrapText="1"/>
      <protection locked="0"/>
    </xf>
    <xf numFmtId="44" fontId="1" fillId="7" borderId="70" xfId="44" applyFont="1" applyFill="1" applyBorder="1" applyAlignment="1" applyProtection="1">
      <alignment horizontal="center" vertical="center" wrapText="1"/>
      <protection/>
    </xf>
    <xf numFmtId="0" fontId="1" fillId="7" borderId="71" xfId="0" applyFont="1" applyFill="1" applyBorder="1" applyAlignment="1">
      <alignment horizontal="center" vertical="center" wrapText="1"/>
    </xf>
    <xf numFmtId="44" fontId="1" fillId="7" borderId="72" xfId="44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44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>
      <alignment horizontal="center" vertical="center" wrapText="1"/>
    </xf>
    <xf numFmtId="166" fontId="1" fillId="39" borderId="74" xfId="0" applyNumberFormat="1" applyFont="1" applyFill="1" applyBorder="1" applyAlignment="1" applyProtection="1">
      <alignment/>
      <protection/>
    </xf>
    <xf numFmtId="44" fontId="1" fillId="39" borderId="75" xfId="44" applyNumberFormat="1" applyFont="1" applyFill="1" applyBorder="1" applyAlignment="1" applyProtection="1">
      <alignment wrapText="1"/>
      <protection/>
    </xf>
    <xf numFmtId="44" fontId="1" fillId="39" borderId="76" xfId="44" applyFont="1" applyFill="1" applyBorder="1" applyAlignment="1" applyProtection="1">
      <alignment wrapText="1"/>
      <protection/>
    </xf>
    <xf numFmtId="44" fontId="1" fillId="39" borderId="75" xfId="44" applyFont="1" applyFill="1" applyBorder="1" applyAlignment="1" applyProtection="1">
      <alignment wrapText="1"/>
      <protection/>
    </xf>
    <xf numFmtId="44" fontId="1" fillId="39" borderId="77" xfId="44" applyFont="1" applyFill="1" applyBorder="1" applyAlignment="1" applyProtection="1">
      <alignment wrapText="1"/>
      <protection/>
    </xf>
    <xf numFmtId="44" fontId="1" fillId="39" borderId="78" xfId="44" applyFont="1" applyFill="1" applyBorder="1" applyAlignment="1" applyProtection="1">
      <alignment wrapText="1"/>
      <protection/>
    </xf>
    <xf numFmtId="44" fontId="1" fillId="39" borderId="78" xfId="44" applyNumberFormat="1" applyFont="1" applyFill="1" applyBorder="1" applyAlignment="1" applyProtection="1">
      <alignment wrapText="1"/>
      <protection/>
    </xf>
    <xf numFmtId="0" fontId="56" fillId="40" borderId="10" xfId="0" applyFont="1" applyFill="1" applyBorder="1" applyAlignment="1" applyProtection="1">
      <alignment/>
      <protection locked="0"/>
    </xf>
    <xf numFmtId="0" fontId="5" fillId="40" borderId="79" xfId="0" applyFont="1" applyFill="1" applyBorder="1" applyAlignment="1" applyProtection="1">
      <alignment horizontal="center"/>
      <protection locked="0"/>
    </xf>
    <xf numFmtId="0" fontId="5" fillId="40" borderId="80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1" fillId="0" borderId="10" xfId="44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44" fontId="1" fillId="39" borderId="76" xfId="44" applyFont="1" applyFill="1" applyBorder="1" applyAlignment="1" applyProtection="1">
      <alignment vertical="center" wrapText="1"/>
      <protection/>
    </xf>
    <xf numFmtId="44" fontId="1" fillId="39" borderId="75" xfId="44" applyFont="1" applyFill="1" applyBorder="1" applyAlignment="1" applyProtection="1">
      <alignment vertical="center" wrapText="1"/>
      <protection/>
    </xf>
    <xf numFmtId="44" fontId="1" fillId="39" borderId="75" xfId="44" applyNumberFormat="1" applyFont="1" applyFill="1" applyBorder="1" applyAlignment="1" applyProtection="1">
      <alignment vertical="center" wrapText="1"/>
      <protection/>
    </xf>
    <xf numFmtId="169" fontId="5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vertical="top"/>
    </xf>
    <xf numFmtId="0" fontId="1" fillId="13" borderId="72" xfId="0" applyFont="1" applyFill="1" applyBorder="1" applyAlignment="1">
      <alignment horizontal="center" vertical="center"/>
    </xf>
    <xf numFmtId="0" fontId="1" fillId="13" borderId="54" xfId="0" applyFont="1" applyFill="1" applyBorder="1" applyAlignment="1">
      <alignment horizontal="center" vertical="center"/>
    </xf>
    <xf numFmtId="0" fontId="1" fillId="13" borderId="81" xfId="0" applyFont="1" applyFill="1" applyBorder="1" applyAlignment="1">
      <alignment horizontal="center" vertical="center"/>
    </xf>
    <xf numFmtId="0" fontId="1" fillId="13" borderId="55" xfId="0" applyFont="1" applyFill="1" applyBorder="1" applyAlignment="1">
      <alignment horizontal="center" vertical="center" wrapText="1"/>
    </xf>
    <xf numFmtId="0" fontId="1" fillId="13" borderId="56" xfId="0" applyFont="1" applyFill="1" applyBorder="1" applyAlignment="1">
      <alignment horizontal="center" vertical="center" wrapText="1"/>
    </xf>
    <xf numFmtId="0" fontId="1" fillId="13" borderId="63" xfId="0" applyFont="1" applyFill="1" applyBorder="1" applyAlignment="1">
      <alignment horizontal="center" vertical="center" wrapText="1"/>
    </xf>
    <xf numFmtId="174" fontId="1" fillId="13" borderId="82" xfId="44" applyNumberFormat="1" applyFont="1" applyFill="1" applyBorder="1" applyAlignment="1">
      <alignment horizontal="center" vertical="center" wrapText="1"/>
    </xf>
    <xf numFmtId="0" fontId="1" fillId="13" borderId="81" xfId="0" applyFont="1" applyFill="1" applyBorder="1" applyAlignment="1">
      <alignment horizontal="center" vertical="center" wrapText="1"/>
    </xf>
    <xf numFmtId="0" fontId="1" fillId="13" borderId="54" xfId="0" applyFont="1" applyFill="1" applyBorder="1" applyAlignment="1">
      <alignment horizontal="center" vertical="center" wrapText="1"/>
    </xf>
    <xf numFmtId="0" fontId="1" fillId="13" borderId="71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56" fillId="0" borderId="83" xfId="0" applyFont="1" applyBorder="1" applyAlignment="1" applyProtection="1">
      <alignment horizontal="center"/>
      <protection locked="0"/>
    </xf>
    <xf numFmtId="0" fontId="56" fillId="0" borderId="84" xfId="0" applyFont="1" applyBorder="1" applyAlignment="1" applyProtection="1">
      <alignment horizontal="center"/>
      <protection locked="0"/>
    </xf>
    <xf numFmtId="0" fontId="56" fillId="0" borderId="85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165" fontId="56" fillId="34" borderId="81" xfId="44" applyNumberFormat="1" applyFont="1" applyFill="1" applyBorder="1" applyAlignment="1" applyProtection="1">
      <alignment/>
      <protection locked="0"/>
    </xf>
    <xf numFmtId="0" fontId="5" fillId="0" borderId="32" xfId="0" applyFont="1" applyBorder="1" applyAlignment="1">
      <alignment horizontal="center"/>
    </xf>
    <xf numFmtId="0" fontId="9" fillId="0" borderId="45" xfId="0" applyFont="1" applyBorder="1" applyAlignment="1" applyProtection="1">
      <alignment/>
      <protection locked="0"/>
    </xf>
    <xf numFmtId="44" fontId="5" fillId="0" borderId="86" xfId="44" applyFont="1" applyBorder="1" applyAlignment="1">
      <alignment horizontal="center"/>
    </xf>
    <xf numFmtId="44" fontId="5" fillId="0" borderId="86" xfId="44" applyNumberFormat="1" applyFont="1" applyBorder="1" applyAlignment="1">
      <alignment horizontal="center"/>
    </xf>
    <xf numFmtId="44" fontId="5" fillId="0" borderId="45" xfId="44" applyNumberFormat="1" applyFont="1" applyBorder="1" applyAlignment="1">
      <alignment horizontal="center"/>
    </xf>
    <xf numFmtId="174" fontId="5" fillId="0" borderId="45" xfId="44" applyNumberFormat="1" applyFont="1" applyBorder="1" applyAlignment="1">
      <alignment/>
    </xf>
    <xf numFmtId="44" fontId="5" fillId="0" borderId="59" xfId="44" applyNumberFormat="1" applyFont="1" applyBorder="1" applyAlignment="1">
      <alignment/>
    </xf>
    <xf numFmtId="174" fontId="5" fillId="0" borderId="87" xfId="44" applyNumberFormat="1" applyFont="1" applyBorder="1" applyAlignment="1">
      <alignment/>
    </xf>
    <xf numFmtId="0" fontId="6" fillId="0" borderId="88" xfId="0" applyFont="1" applyBorder="1" applyAlignment="1">
      <alignment horizontal="center"/>
    </xf>
    <xf numFmtId="174" fontId="5" fillId="0" borderId="89" xfId="44" applyNumberFormat="1" applyFont="1" applyBorder="1" applyAlignment="1">
      <alignment horizontal="center"/>
    </xf>
    <xf numFmtId="0" fontId="57" fillId="0" borderId="90" xfId="0" applyFont="1" applyBorder="1" applyAlignment="1" applyProtection="1">
      <alignment horizontal="center"/>
      <protection locked="0"/>
    </xf>
    <xf numFmtId="169" fontId="57" fillId="0" borderId="91" xfId="0" applyNumberFormat="1" applyFont="1" applyBorder="1" applyAlignment="1" applyProtection="1">
      <alignment horizontal="center"/>
      <protection locked="0"/>
    </xf>
    <xf numFmtId="0" fontId="5" fillId="0" borderId="90" xfId="0" applyFont="1" applyBorder="1" applyAlignment="1" applyProtection="1">
      <alignment horizontal="center"/>
      <protection/>
    </xf>
    <xf numFmtId="169" fontId="5" fillId="0" borderId="91" xfId="0" applyNumberFormat="1" applyFont="1" applyBorder="1" applyAlignment="1" applyProtection="1">
      <alignment horizontal="center"/>
      <protection/>
    </xf>
    <xf numFmtId="0" fontId="57" fillId="0" borderId="90" xfId="0" applyFont="1" applyBorder="1" applyAlignment="1" applyProtection="1">
      <alignment horizontal="left"/>
      <protection locked="0"/>
    </xf>
    <xf numFmtId="169" fontId="57" fillId="0" borderId="91" xfId="0" applyNumberFormat="1" applyFont="1" applyBorder="1" applyAlignment="1" applyProtection="1">
      <alignment horizontal="left"/>
      <protection locked="0"/>
    </xf>
    <xf numFmtId="0" fontId="5" fillId="19" borderId="29" xfId="0" applyFont="1" applyFill="1" applyBorder="1" applyAlignment="1">
      <alignment horizontal="center" vertical="center"/>
    </xf>
    <xf numFmtId="0" fontId="5" fillId="19" borderId="28" xfId="0" applyFont="1" applyFill="1" applyBorder="1" applyAlignment="1">
      <alignment horizontal="center" vertical="center"/>
    </xf>
    <xf numFmtId="0" fontId="6" fillId="41" borderId="92" xfId="0" applyFont="1" applyFill="1" applyBorder="1" applyAlignment="1">
      <alignment horizontal="right" vertical="center"/>
    </xf>
    <xf numFmtId="44" fontId="6" fillId="41" borderId="93" xfId="44" applyFont="1" applyFill="1" applyBorder="1" applyAlignment="1">
      <alignment vertical="center"/>
    </xf>
    <xf numFmtId="174" fontId="6" fillId="41" borderId="92" xfId="44" applyNumberFormat="1" applyFont="1" applyFill="1" applyBorder="1" applyAlignment="1">
      <alignment vertical="center"/>
    </xf>
    <xf numFmtId="44" fontId="6" fillId="41" borderId="93" xfId="44" applyNumberFormat="1" applyFont="1" applyFill="1" applyBorder="1" applyAlignment="1">
      <alignment vertical="center"/>
    </xf>
    <xf numFmtId="44" fontId="6" fillId="41" borderId="92" xfId="44" applyNumberFormat="1" applyFont="1" applyFill="1" applyBorder="1" applyAlignment="1">
      <alignment vertical="center"/>
    </xf>
    <xf numFmtId="166" fontId="6" fillId="41" borderId="92" xfId="0" applyNumberFormat="1" applyFont="1" applyFill="1" applyBorder="1" applyAlignment="1">
      <alignment vertical="center"/>
    </xf>
    <xf numFmtId="44" fontId="6" fillId="41" borderId="94" xfId="44" applyNumberFormat="1" applyFont="1" applyFill="1" applyBorder="1" applyAlignment="1">
      <alignment vertical="center"/>
    </xf>
    <xf numFmtId="166" fontId="6" fillId="41" borderId="95" xfId="0" applyNumberFormat="1" applyFont="1" applyFill="1" applyBorder="1" applyAlignment="1">
      <alignment vertical="center"/>
    </xf>
    <xf numFmtId="0" fontId="5" fillId="41" borderId="2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6" fillId="41" borderId="27" xfId="0" applyFont="1" applyFill="1" applyBorder="1" applyAlignment="1">
      <alignment horizontal="right" vertical="center"/>
    </xf>
    <xf numFmtId="10" fontId="5" fillId="41" borderId="58" xfId="0" applyNumberFormat="1" applyFont="1" applyFill="1" applyBorder="1" applyAlignment="1">
      <alignment horizontal="center" vertical="center"/>
    </xf>
    <xf numFmtId="166" fontId="6" fillId="41" borderId="27" xfId="0" applyNumberFormat="1" applyFont="1" applyFill="1" applyBorder="1" applyAlignment="1">
      <alignment vertical="center"/>
    </xf>
    <xf numFmtId="0" fontId="0" fillId="39" borderId="59" xfId="0" applyFill="1" applyBorder="1" applyAlignment="1">
      <alignment vertical="center"/>
    </xf>
    <xf numFmtId="10" fontId="5" fillId="41" borderId="58" xfId="57" applyNumberFormat="1" applyFont="1" applyFill="1" applyBorder="1" applyAlignment="1">
      <alignment horizontal="center" vertical="center"/>
    </xf>
    <xf numFmtId="0" fontId="0" fillId="42" borderId="96" xfId="0" applyFill="1" applyBorder="1" applyAlignment="1">
      <alignment horizontal="center" vertical="center"/>
    </xf>
    <xf numFmtId="0" fontId="0" fillId="42" borderId="97" xfId="0" applyFill="1" applyBorder="1" applyAlignment="1">
      <alignment horizontal="center" vertical="center"/>
    </xf>
    <xf numFmtId="0" fontId="7" fillId="42" borderId="98" xfId="0" applyFont="1" applyFill="1" applyBorder="1" applyAlignment="1">
      <alignment horizontal="right" vertical="center"/>
    </xf>
    <xf numFmtId="0" fontId="0" fillId="42" borderId="99" xfId="0" applyFill="1" applyBorder="1" applyAlignment="1">
      <alignment horizontal="center" vertical="center"/>
    </xf>
    <xf numFmtId="0" fontId="0" fillId="42" borderId="100" xfId="0" applyFill="1" applyBorder="1" applyAlignment="1">
      <alignment horizontal="center" vertical="center"/>
    </xf>
    <xf numFmtId="166" fontId="1" fillId="42" borderId="101" xfId="0" applyNumberFormat="1" applyFont="1" applyFill="1" applyBorder="1" applyAlignment="1">
      <alignment vertical="center"/>
    </xf>
    <xf numFmtId="0" fontId="0" fillId="39" borderId="102" xfId="0" applyFill="1" applyBorder="1" applyAlignment="1">
      <alignment vertical="center"/>
    </xf>
    <xf numFmtId="0" fontId="1" fillId="39" borderId="102" xfId="0" applyFont="1" applyFill="1" applyBorder="1" applyAlignment="1" applyProtection="1">
      <alignment horizontal="center" wrapText="1"/>
      <protection/>
    </xf>
    <xf numFmtId="0" fontId="1" fillId="43" borderId="102" xfId="0" applyFont="1" applyFill="1" applyBorder="1" applyAlignment="1" applyProtection="1">
      <alignment horizontal="center" wrapText="1"/>
      <protection/>
    </xf>
    <xf numFmtId="0" fontId="5" fillId="0" borderId="90" xfId="0" applyFont="1" applyBorder="1" applyAlignment="1" applyProtection="1">
      <alignment horizontal="left"/>
      <protection/>
    </xf>
    <xf numFmtId="169" fontId="5" fillId="0" borderId="91" xfId="0" applyNumberFormat="1" applyFont="1" applyBorder="1" applyAlignment="1" applyProtection="1">
      <alignment horizontal="left"/>
      <protection/>
    </xf>
    <xf numFmtId="0" fontId="1" fillId="39" borderId="74" xfId="0" applyFont="1" applyFill="1" applyBorder="1" applyAlignment="1" applyProtection="1">
      <alignment horizontal="center"/>
      <protection/>
    </xf>
    <xf numFmtId="0" fontId="1" fillId="43" borderId="74" xfId="0" applyFont="1" applyFill="1" applyBorder="1" applyAlignment="1" applyProtection="1">
      <alignment horizontal="center"/>
      <protection/>
    </xf>
    <xf numFmtId="0" fontId="1" fillId="39" borderId="103" xfId="0" applyFont="1" applyFill="1" applyBorder="1" applyAlignment="1" applyProtection="1">
      <alignment horizontal="left" wrapText="1"/>
      <protection/>
    </xf>
    <xf numFmtId="0" fontId="2" fillId="43" borderId="102" xfId="0" applyFont="1" applyFill="1" applyBorder="1" applyAlignment="1" applyProtection="1">
      <alignment horizontal="left"/>
      <protection/>
    </xf>
    <xf numFmtId="44" fontId="1" fillId="43" borderId="76" xfId="44" applyNumberFormat="1" applyFont="1" applyFill="1" applyBorder="1" applyAlignment="1" applyProtection="1">
      <alignment/>
      <protection/>
    </xf>
    <xf numFmtId="166" fontId="1" fillId="43" borderId="74" xfId="0" applyNumberFormat="1" applyFont="1" applyFill="1" applyBorder="1" applyAlignment="1" applyProtection="1">
      <alignment/>
      <protection/>
    </xf>
    <xf numFmtId="44" fontId="1" fillId="43" borderId="104" xfId="44" applyNumberFormat="1" applyFont="1" applyFill="1" applyBorder="1" applyAlignment="1" applyProtection="1">
      <alignment/>
      <protection/>
    </xf>
    <xf numFmtId="44" fontId="1" fillId="43" borderId="75" xfId="44" applyNumberFormat="1" applyFont="1" applyFill="1" applyBorder="1" applyAlignment="1" applyProtection="1">
      <alignment/>
      <protection/>
    </xf>
    <xf numFmtId="44" fontId="1" fillId="39" borderId="76" xfId="44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166" fontId="1" fillId="39" borderId="95" xfId="0" applyNumberFormat="1" applyFont="1" applyFill="1" applyBorder="1" applyAlignment="1" applyProtection="1">
      <alignment/>
      <protection/>
    </xf>
    <xf numFmtId="0" fontId="1" fillId="39" borderId="103" xfId="0" applyFont="1" applyFill="1" applyBorder="1" applyAlignment="1" applyProtection="1">
      <alignment horizontal="left" vertical="center" wrapText="1"/>
      <protection/>
    </xf>
    <xf numFmtId="0" fontId="1" fillId="39" borderId="102" xfId="0" applyFont="1" applyFill="1" applyBorder="1" applyAlignment="1" applyProtection="1">
      <alignment horizontal="center" vertical="center" wrapText="1"/>
      <protection/>
    </xf>
    <xf numFmtId="0" fontId="1" fillId="39" borderId="74" xfId="0" applyFont="1" applyFill="1" applyBorder="1" applyAlignment="1" applyProtection="1">
      <alignment horizontal="center" vertical="center"/>
      <protection/>
    </xf>
    <xf numFmtId="166" fontId="1" fillId="39" borderId="7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43" borderId="102" xfId="0" applyFont="1" applyFill="1" applyBorder="1" applyAlignment="1" applyProtection="1">
      <alignment horizontal="left" vertical="center"/>
      <protection/>
    </xf>
    <xf numFmtId="0" fontId="1" fillId="43" borderId="102" xfId="0" applyFont="1" applyFill="1" applyBorder="1" applyAlignment="1" applyProtection="1">
      <alignment horizontal="center" vertical="center" wrapText="1"/>
      <protection/>
    </xf>
    <xf numFmtId="0" fontId="1" fillId="43" borderId="74" xfId="0" applyFont="1" applyFill="1" applyBorder="1" applyAlignment="1" applyProtection="1">
      <alignment horizontal="center" vertical="center"/>
      <protection/>
    </xf>
    <xf numFmtId="44" fontId="1" fillId="43" borderId="76" xfId="44" applyNumberFormat="1" applyFont="1" applyFill="1" applyBorder="1" applyAlignment="1" applyProtection="1">
      <alignment vertical="center"/>
      <protection/>
    </xf>
    <xf numFmtId="166" fontId="1" fillId="43" borderId="74" xfId="0" applyNumberFormat="1" applyFont="1" applyFill="1" applyBorder="1" applyAlignment="1" applyProtection="1">
      <alignment vertical="center"/>
      <protection/>
    </xf>
    <xf numFmtId="44" fontId="1" fillId="43" borderId="104" xfId="44" applyNumberFormat="1" applyFont="1" applyFill="1" applyBorder="1" applyAlignment="1" applyProtection="1">
      <alignment vertical="center"/>
      <protection/>
    </xf>
    <xf numFmtId="44" fontId="1" fillId="43" borderId="75" xfId="44" applyNumberFormat="1" applyFont="1" applyFill="1" applyBorder="1" applyAlignment="1" applyProtection="1">
      <alignment vertical="center"/>
      <protection/>
    </xf>
    <xf numFmtId="0" fontId="1" fillId="43" borderId="102" xfId="0" applyFont="1" applyFill="1" applyBorder="1" applyAlignment="1" applyProtection="1">
      <alignment horizontal="center" vertical="center" wrapText="1"/>
      <protection/>
    </xf>
    <xf numFmtId="177" fontId="1" fillId="43" borderId="76" xfId="0" applyNumberFormat="1" applyFont="1" applyFill="1" applyBorder="1" applyAlignment="1" applyProtection="1">
      <alignment/>
      <protection/>
    </xf>
    <xf numFmtId="166" fontId="1" fillId="43" borderId="74" xfId="0" applyNumberFormat="1" applyFont="1" applyFill="1" applyBorder="1" applyAlignment="1" applyProtection="1">
      <alignment/>
      <protection/>
    </xf>
    <xf numFmtId="177" fontId="1" fillId="43" borderId="104" xfId="0" applyNumberFormat="1" applyFont="1" applyFill="1" applyBorder="1" applyAlignment="1" applyProtection="1">
      <alignment/>
      <protection/>
    </xf>
    <xf numFmtId="44" fontId="1" fillId="43" borderId="105" xfId="44" applyFont="1" applyFill="1" applyBorder="1" applyAlignment="1" applyProtection="1">
      <alignment/>
      <protection/>
    </xf>
    <xf numFmtId="166" fontId="1" fillId="43" borderId="106" xfId="0" applyNumberFormat="1" applyFont="1" applyFill="1" applyBorder="1" applyAlignment="1" applyProtection="1">
      <alignment/>
      <protection/>
    </xf>
    <xf numFmtId="0" fontId="2" fillId="43" borderId="94" xfId="0" applyFont="1" applyFill="1" applyBorder="1" applyAlignment="1" applyProtection="1">
      <alignment horizontal="left"/>
      <protection/>
    </xf>
    <xf numFmtId="44" fontId="1" fillId="43" borderId="107" xfId="0" applyNumberFormat="1" applyFont="1" applyFill="1" applyBorder="1" applyAlignment="1" applyProtection="1">
      <alignment/>
      <protection/>
    </xf>
    <xf numFmtId="166" fontId="1" fillId="43" borderId="108" xfId="0" applyNumberFormat="1" applyFont="1" applyFill="1" applyBorder="1" applyAlignment="1" applyProtection="1">
      <alignment/>
      <protection/>
    </xf>
    <xf numFmtId="44" fontId="1" fillId="43" borderId="96" xfId="44" applyNumberFormat="1" applyFont="1" applyFill="1" applyBorder="1" applyAlignment="1" applyProtection="1">
      <alignment/>
      <protection/>
    </xf>
    <xf numFmtId="166" fontId="1" fillId="43" borderId="108" xfId="0" applyNumberFormat="1" applyFont="1" applyFill="1" applyBorder="1" applyAlignment="1" applyProtection="1">
      <alignment/>
      <protection/>
    </xf>
    <xf numFmtId="0" fontId="1" fillId="44" borderId="103" xfId="0" applyFont="1" applyFill="1" applyBorder="1" applyAlignment="1" applyProtection="1">
      <alignment horizontal="left" wrapText="1"/>
      <protection/>
    </xf>
    <xf numFmtId="0" fontId="1" fillId="44" borderId="102" xfId="0" applyFont="1" applyFill="1" applyBorder="1" applyAlignment="1" applyProtection="1">
      <alignment horizontal="center" wrapText="1"/>
      <protection/>
    </xf>
    <xf numFmtId="0" fontId="1" fillId="44" borderId="74" xfId="0" applyFont="1" applyFill="1" applyBorder="1" applyAlignment="1" applyProtection="1">
      <alignment horizontal="center"/>
      <protection/>
    </xf>
    <xf numFmtId="44" fontId="1" fillId="44" borderId="76" xfId="44" applyFont="1" applyFill="1" applyBorder="1" applyAlignment="1" applyProtection="1">
      <alignment wrapText="1"/>
      <protection/>
    </xf>
    <xf numFmtId="166" fontId="1" fillId="44" borderId="74" xfId="0" applyNumberFormat="1" applyFont="1" applyFill="1" applyBorder="1" applyAlignment="1" applyProtection="1">
      <alignment/>
      <protection/>
    </xf>
    <xf numFmtId="44" fontId="1" fillId="44" borderId="75" xfId="44" applyFont="1" applyFill="1" applyBorder="1" applyAlignment="1" applyProtection="1">
      <alignment wrapText="1"/>
      <protection/>
    </xf>
    <xf numFmtId="44" fontId="5" fillId="0" borderId="109" xfId="44" applyNumberFormat="1" applyFont="1" applyBorder="1" applyAlignment="1">
      <alignment/>
    </xf>
    <xf numFmtId="44" fontId="5" fillId="0" borderId="86" xfId="44" applyNumberFormat="1" applyFont="1" applyBorder="1" applyAlignment="1">
      <alignment/>
    </xf>
    <xf numFmtId="10" fontId="15" fillId="0" borderId="0" xfId="0" applyNumberFormat="1" applyFont="1" applyBorder="1" applyAlignment="1" applyProtection="1">
      <alignment vertical="top"/>
      <protection locked="0"/>
    </xf>
    <xf numFmtId="0" fontId="15" fillId="0" borderId="0" xfId="42" applyNumberFormat="1" applyFont="1" applyBorder="1" applyAlignment="1" applyProtection="1">
      <alignment vertical="top"/>
      <protection locked="0"/>
    </xf>
    <xf numFmtId="0" fontId="62" fillId="0" borderId="0" xfId="0" applyFont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" fillId="0" borderId="0" xfId="0" applyFont="1" applyAlignment="1">
      <alignment vertical="top"/>
    </xf>
    <xf numFmtId="0" fontId="57" fillId="0" borderId="0" xfId="0" applyFont="1" applyAlignment="1" applyProtection="1">
      <alignment vertical="top" wrapText="1"/>
      <protection locked="0"/>
    </xf>
    <xf numFmtId="0" fontId="57" fillId="0" borderId="0" xfId="0" applyFont="1" applyAlignment="1" applyProtection="1">
      <alignment wrapText="1"/>
      <protection locked="0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57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14" fontId="8" fillId="0" borderId="0" xfId="0" applyNumberFormat="1" applyFont="1" applyBorder="1" applyAlignment="1" applyProtection="1">
      <alignment horizontal="left" vertical="top" wrapText="1"/>
      <protection locked="0"/>
    </xf>
    <xf numFmtId="0" fontId="63" fillId="0" borderId="0" xfId="0" applyFont="1" applyAlignment="1" applyProtection="1">
      <alignment vertical="top" wrapText="1"/>
      <protection locked="0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1" fillId="36" borderId="110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right" wrapText="1"/>
    </xf>
    <xf numFmtId="0" fontId="10" fillId="0" borderId="111" xfId="0" applyFont="1" applyFill="1" applyBorder="1" applyAlignment="1">
      <alignment horizontal="right" wrapText="1"/>
    </xf>
    <xf numFmtId="0" fontId="10" fillId="0" borderId="112" xfId="0" applyFont="1" applyFill="1" applyBorder="1" applyAlignment="1">
      <alignment horizontal="right" wrapText="1"/>
    </xf>
    <xf numFmtId="0" fontId="10" fillId="35" borderId="27" xfId="0" applyFont="1" applyFill="1" applyBorder="1" applyAlignment="1">
      <alignment horizontal="right"/>
    </xf>
    <xf numFmtId="0" fontId="10" fillId="35" borderId="113" xfId="0" applyFont="1" applyFill="1" applyBorder="1" applyAlignment="1">
      <alignment horizontal="right"/>
    </xf>
    <xf numFmtId="44" fontId="64" fillId="0" borderId="114" xfId="44" applyNumberFormat="1" applyFont="1" applyFill="1" applyBorder="1" applyAlignment="1">
      <alignment horizontal="center" vertical="center" wrapText="1"/>
    </xf>
    <xf numFmtId="44" fontId="64" fillId="0" borderId="115" xfId="44" applyNumberFormat="1" applyFont="1" applyFill="1" applyBorder="1" applyAlignment="1">
      <alignment horizontal="center" vertical="center" wrapText="1"/>
    </xf>
    <xf numFmtId="44" fontId="64" fillId="0" borderId="45" xfId="44" applyNumberFormat="1" applyFont="1" applyFill="1" applyBorder="1" applyAlignment="1">
      <alignment horizontal="center" vertical="center" wrapText="1"/>
    </xf>
    <xf numFmtId="44" fontId="64" fillId="0" borderId="116" xfId="44" applyNumberFormat="1" applyFont="1" applyFill="1" applyBorder="1" applyAlignment="1">
      <alignment horizontal="center" vertical="center" wrapText="1"/>
    </xf>
    <xf numFmtId="0" fontId="63" fillId="0" borderId="117" xfId="0" applyFont="1" applyBorder="1" applyAlignment="1" applyProtection="1">
      <alignment vertical="top"/>
      <protection locked="0"/>
    </xf>
    <xf numFmtId="0" fontId="0" fillId="0" borderId="118" xfId="0" applyBorder="1" applyAlignment="1" applyProtection="1">
      <alignment vertical="top"/>
      <protection locked="0"/>
    </xf>
    <xf numFmtId="0" fontId="0" fillId="0" borderId="45" xfId="0" applyBorder="1" applyAlignment="1" applyProtection="1">
      <alignment vertical="top"/>
      <protection locked="0"/>
    </xf>
    <xf numFmtId="0" fontId="0" fillId="0" borderId="116" xfId="0" applyBorder="1" applyAlignment="1" applyProtection="1">
      <alignment vertical="top"/>
      <protection locked="0"/>
    </xf>
    <xf numFmtId="0" fontId="0" fillId="0" borderId="119" xfId="0" applyBorder="1" applyAlignment="1" applyProtection="1">
      <alignment vertical="top"/>
      <protection locked="0"/>
    </xf>
    <xf numFmtId="0" fontId="0" fillId="0" borderId="106" xfId="0" applyBorder="1" applyAlignment="1" applyProtection="1">
      <alignment vertical="top"/>
      <protection locked="0"/>
    </xf>
    <xf numFmtId="0" fontId="65" fillId="0" borderId="60" xfId="0" applyFont="1" applyBorder="1" applyAlignment="1">
      <alignment/>
    </xf>
    <xf numFmtId="0" fontId="65" fillId="0" borderId="33" xfId="0" applyFont="1" applyBorder="1" applyAlignment="1">
      <alignment/>
    </xf>
    <xf numFmtId="0" fontId="65" fillId="0" borderId="120" xfId="0" applyFont="1" applyBorder="1" applyAlignment="1">
      <alignment/>
    </xf>
    <xf numFmtId="0" fontId="65" fillId="0" borderId="36" xfId="0" applyFont="1" applyBorder="1" applyAlignment="1">
      <alignment/>
    </xf>
    <xf numFmtId="0" fontId="65" fillId="0" borderId="25" xfId="0" applyFont="1" applyBorder="1" applyAlignment="1">
      <alignment/>
    </xf>
    <xf numFmtId="0" fontId="65" fillId="0" borderId="121" xfId="0" applyFont="1" applyBorder="1" applyAlignment="1">
      <alignment/>
    </xf>
    <xf numFmtId="0" fontId="65" fillId="0" borderId="34" xfId="0" applyFont="1" applyBorder="1" applyAlignment="1">
      <alignment/>
    </xf>
    <xf numFmtId="0" fontId="65" fillId="0" borderId="26" xfId="0" applyFont="1" applyBorder="1" applyAlignment="1">
      <alignment/>
    </xf>
    <xf numFmtId="0" fontId="65" fillId="0" borderId="12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90" xfId="0" applyFont="1" applyBorder="1" applyAlignment="1">
      <alignment horizontal="left"/>
    </xf>
    <xf numFmtId="0" fontId="0" fillId="0" borderId="91" xfId="0" applyFont="1" applyBorder="1" applyAlignment="1">
      <alignment horizontal="left"/>
    </xf>
    <xf numFmtId="44" fontId="1" fillId="13" borderId="123" xfId="44" applyFont="1" applyFill="1" applyBorder="1" applyAlignment="1">
      <alignment horizontal="center"/>
    </xf>
    <xf numFmtId="44" fontId="1" fillId="13" borderId="124" xfId="44" applyFont="1" applyFill="1" applyBorder="1" applyAlignment="1">
      <alignment horizontal="center"/>
    </xf>
    <xf numFmtId="0" fontId="1" fillId="13" borderId="125" xfId="0" applyFont="1" applyFill="1" applyBorder="1" applyAlignment="1">
      <alignment horizontal="center" vertical="center" wrapText="1"/>
    </xf>
    <xf numFmtId="0" fontId="1" fillId="13" borderId="126" xfId="0" applyFont="1" applyFill="1" applyBorder="1" applyAlignment="1">
      <alignment horizontal="center" vertical="center" wrapText="1"/>
    </xf>
    <xf numFmtId="0" fontId="1" fillId="13" borderId="127" xfId="0" applyFont="1" applyFill="1" applyBorder="1" applyAlignment="1">
      <alignment horizontal="center" vertical="center" wrapText="1"/>
    </xf>
    <xf numFmtId="0" fontId="1" fillId="13" borderId="65" xfId="0" applyFont="1" applyFill="1" applyBorder="1" applyAlignment="1">
      <alignment horizontal="center" vertical="center" wrapText="1"/>
    </xf>
    <xf numFmtId="0" fontId="1" fillId="13" borderId="111" xfId="0" applyFont="1" applyFill="1" applyBorder="1" applyAlignment="1">
      <alignment horizontal="center" vertical="center" wrapText="1"/>
    </xf>
    <xf numFmtId="0" fontId="1" fillId="13" borderId="112" xfId="0" applyFont="1" applyFill="1" applyBorder="1" applyAlignment="1">
      <alignment horizontal="center" vertical="center" wrapText="1"/>
    </xf>
    <xf numFmtId="0" fontId="1" fillId="39" borderId="77" xfId="0" applyFont="1" applyFill="1" applyBorder="1" applyAlignment="1" applyProtection="1">
      <alignment horizontal="center" wrapText="1"/>
      <protection/>
    </xf>
    <xf numFmtId="0" fontId="1" fillId="39" borderId="128" xfId="0" applyFont="1" applyFill="1" applyBorder="1" applyAlignment="1" applyProtection="1">
      <alignment horizontal="center" wrapText="1"/>
      <protection/>
    </xf>
    <xf numFmtId="0" fontId="1" fillId="13" borderId="114" xfId="0" applyFont="1" applyFill="1" applyBorder="1" applyAlignment="1">
      <alignment horizontal="center" vertical="center" wrapText="1"/>
    </xf>
    <xf numFmtId="0" fontId="1" fillId="13" borderId="129" xfId="0" applyFont="1" applyFill="1" applyBorder="1" applyAlignment="1">
      <alignment horizontal="center" vertical="center" wrapText="1"/>
    </xf>
    <xf numFmtId="0" fontId="1" fillId="13" borderId="110" xfId="0" applyFont="1" applyFill="1" applyBorder="1" applyAlignment="1">
      <alignment horizontal="center" vertical="center" wrapText="1"/>
    </xf>
    <xf numFmtId="0" fontId="1" fillId="13" borderId="130" xfId="0" applyFont="1" applyFill="1" applyBorder="1" applyAlignment="1">
      <alignment horizontal="center" vertical="center" wrapText="1"/>
    </xf>
    <xf numFmtId="0" fontId="1" fillId="13" borderId="131" xfId="0" applyFont="1" applyFill="1" applyBorder="1" applyAlignment="1">
      <alignment horizontal="center" vertical="center" wrapText="1"/>
    </xf>
    <xf numFmtId="0" fontId="1" fillId="13" borderId="66" xfId="0" applyFont="1" applyFill="1" applyBorder="1" applyAlignment="1">
      <alignment horizontal="center" vertical="center" wrapText="1"/>
    </xf>
    <xf numFmtId="0" fontId="1" fillId="13" borderId="123" xfId="0" applyFont="1" applyFill="1" applyBorder="1" applyAlignment="1">
      <alignment horizontal="center"/>
    </xf>
    <xf numFmtId="0" fontId="0" fillId="13" borderId="124" xfId="0" applyFill="1" applyBorder="1" applyAlignment="1">
      <alignment horizontal="center"/>
    </xf>
    <xf numFmtId="0" fontId="1" fillId="13" borderId="124" xfId="0" applyFont="1" applyFill="1" applyBorder="1" applyAlignment="1">
      <alignment horizontal="center"/>
    </xf>
    <xf numFmtId="0" fontId="2" fillId="43" borderId="76" xfId="0" applyFont="1" applyFill="1" applyBorder="1" applyAlignment="1" applyProtection="1">
      <alignment horizontal="center"/>
      <protection/>
    </xf>
    <xf numFmtId="0" fontId="2" fillId="43" borderId="104" xfId="0" applyFont="1" applyFill="1" applyBorder="1" applyAlignment="1" applyProtection="1">
      <alignment horizontal="center"/>
      <protection/>
    </xf>
    <xf numFmtId="0" fontId="2" fillId="43" borderId="132" xfId="0" applyFont="1" applyFill="1" applyBorder="1" applyAlignment="1" applyProtection="1">
      <alignment horizontal="center"/>
      <protection/>
    </xf>
    <xf numFmtId="0" fontId="2" fillId="43" borderId="76" xfId="0" applyFont="1" applyFill="1" applyBorder="1" applyAlignment="1" applyProtection="1">
      <alignment horizontal="center" vertical="center"/>
      <protection/>
    </xf>
    <xf numFmtId="0" fontId="2" fillId="43" borderId="104" xfId="0" applyFont="1" applyFill="1" applyBorder="1" applyAlignment="1" applyProtection="1">
      <alignment horizontal="center" vertical="center"/>
      <protection/>
    </xf>
    <xf numFmtId="0" fontId="2" fillId="43" borderId="132" xfId="0" applyFont="1" applyFill="1" applyBorder="1" applyAlignment="1" applyProtection="1">
      <alignment horizontal="center" vertical="center"/>
      <protection/>
    </xf>
    <xf numFmtId="0" fontId="1" fillId="39" borderId="77" xfId="0" applyFont="1" applyFill="1" applyBorder="1" applyAlignment="1" applyProtection="1">
      <alignment horizontal="center" vertical="center" wrapText="1"/>
      <protection/>
    </xf>
    <xf numFmtId="0" fontId="1" fillId="39" borderId="128" xfId="0" applyFont="1" applyFill="1" applyBorder="1" applyAlignment="1" applyProtection="1">
      <alignment horizontal="center" vertical="center" wrapText="1"/>
      <protection/>
    </xf>
    <xf numFmtId="0" fontId="1" fillId="39" borderId="77" xfId="0" applyFont="1" applyFill="1" applyBorder="1" applyAlignment="1" applyProtection="1">
      <alignment horizontal="center"/>
      <protection/>
    </xf>
    <xf numFmtId="0" fontId="1" fillId="39" borderId="128" xfId="0" applyFont="1" applyFill="1" applyBorder="1" applyAlignment="1" applyProtection="1">
      <alignment horizontal="center"/>
      <protection/>
    </xf>
    <xf numFmtId="0" fontId="1" fillId="43" borderId="76" xfId="0" applyFont="1" applyFill="1" applyBorder="1" applyAlignment="1" applyProtection="1">
      <alignment horizontal="center" vertical="center" wrapText="1"/>
      <protection/>
    </xf>
    <xf numFmtId="0" fontId="1" fillId="43" borderId="104" xfId="0" applyFont="1" applyFill="1" applyBorder="1" applyAlignment="1" applyProtection="1">
      <alignment horizontal="center" vertical="center" wrapText="1"/>
      <protection/>
    </xf>
    <xf numFmtId="0" fontId="1" fillId="43" borderId="132" xfId="0" applyFont="1" applyFill="1" applyBorder="1" applyAlignment="1" applyProtection="1">
      <alignment horizontal="center" vertical="center" wrapText="1"/>
      <protection/>
    </xf>
    <xf numFmtId="0" fontId="1" fillId="13" borderId="133" xfId="0" applyFont="1" applyFill="1" applyBorder="1" applyAlignment="1">
      <alignment horizontal="center"/>
    </xf>
    <xf numFmtId="0" fontId="0" fillId="13" borderId="134" xfId="0" applyFill="1" applyBorder="1" applyAlignment="1">
      <alignment horizontal="center"/>
    </xf>
    <xf numFmtId="0" fontId="1" fillId="13" borderId="134" xfId="0" applyFont="1" applyFill="1" applyBorder="1" applyAlignment="1">
      <alignment horizontal="center"/>
    </xf>
    <xf numFmtId="0" fontId="2" fillId="43" borderId="77" xfId="0" applyFont="1" applyFill="1" applyBorder="1" applyAlignment="1" applyProtection="1">
      <alignment horizontal="center"/>
      <protection/>
    </xf>
    <xf numFmtId="0" fontId="2" fillId="43" borderId="128" xfId="0" applyFont="1" applyFill="1" applyBorder="1" applyAlignment="1" applyProtection="1">
      <alignment horizontal="center"/>
      <protection/>
    </xf>
    <xf numFmtId="0" fontId="1" fillId="44" borderId="77" xfId="0" applyFont="1" applyFill="1" applyBorder="1" applyAlignment="1" applyProtection="1">
      <alignment horizontal="center" wrapText="1"/>
      <protection/>
    </xf>
    <xf numFmtId="0" fontId="1" fillId="44" borderId="128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39</xdr:row>
      <xdr:rowOff>66675</xdr:rowOff>
    </xdr:from>
    <xdr:to>
      <xdr:col>16</xdr:col>
      <xdr:colOff>428625</xdr:colOff>
      <xdr:row>40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67450" y="8877300"/>
          <a:ext cx="4676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When using City Cost Index (CCI) published by RS Means, a CCI of 112.1 should be converted to +12.1 location factor and a CCI of 93.5 converted to a -6.5 location factor.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8"/>
  <sheetViews>
    <sheetView tabSelected="1" zoomScaleSheetLayoutView="100" workbookViewId="0" topLeftCell="A1">
      <selection activeCell="D4" sqref="D4:H4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10.7109375" style="0" customWidth="1"/>
    <col min="4" max="4" width="9.8515625" style="0" customWidth="1"/>
    <col min="5" max="5" width="9.7109375" style="0" customWidth="1"/>
    <col min="6" max="6" width="7.7109375" style="0" customWidth="1"/>
    <col min="7" max="7" width="1.7109375" style="0" customWidth="1"/>
    <col min="8" max="8" width="38.7109375" style="0" customWidth="1"/>
    <col min="9" max="9" width="9.28125" style="0" customWidth="1"/>
  </cols>
  <sheetData>
    <row r="2" spans="1:9" ht="15">
      <c r="A2" s="16" t="s">
        <v>39</v>
      </c>
      <c r="B2" s="3"/>
      <c r="C2" s="3"/>
      <c r="D2" s="3"/>
      <c r="E2" s="3"/>
      <c r="F2" s="3"/>
      <c r="G2" s="3"/>
      <c r="H2" s="3"/>
      <c r="I2" s="3"/>
    </row>
    <row r="3" spans="1:9" ht="3.75" customHeight="1">
      <c r="A3" s="16"/>
      <c r="B3" s="3"/>
      <c r="C3" s="3"/>
      <c r="D3" s="3"/>
      <c r="E3" s="3"/>
      <c r="F3" s="3"/>
      <c r="G3" s="3"/>
      <c r="H3" s="3"/>
      <c r="I3" s="3"/>
    </row>
    <row r="4" spans="2:8" s="4" customFormat="1" ht="29.25" customHeight="1">
      <c r="B4" s="303" t="s">
        <v>10</v>
      </c>
      <c r="C4" s="304"/>
      <c r="D4" s="297" t="s">
        <v>320</v>
      </c>
      <c r="E4" s="298"/>
      <c r="F4" s="298"/>
      <c r="G4" s="299"/>
      <c r="H4" s="299"/>
    </row>
    <row r="5" spans="2:8" s="4" customFormat="1" ht="15" customHeight="1">
      <c r="B5" s="309" t="s">
        <v>38</v>
      </c>
      <c r="C5" s="309"/>
      <c r="D5" s="297" t="s">
        <v>321</v>
      </c>
      <c r="E5" s="297"/>
      <c r="F5" s="297"/>
      <c r="G5" s="299"/>
      <c r="H5" s="299"/>
    </row>
    <row r="6" spans="2:8" s="4" customFormat="1" ht="15" customHeight="1">
      <c r="B6" s="188" t="s">
        <v>333</v>
      </c>
      <c r="C6" s="132"/>
      <c r="D6" s="199" t="s">
        <v>334</v>
      </c>
      <c r="E6" s="199"/>
      <c r="F6" s="199"/>
      <c r="G6" s="200"/>
      <c r="H6" s="200"/>
    </row>
    <row r="7" spans="2:8" s="4" customFormat="1" ht="15" customHeight="1">
      <c r="B7" s="309" t="s">
        <v>9</v>
      </c>
      <c r="C7" s="309"/>
      <c r="D7" s="297" t="s">
        <v>322</v>
      </c>
      <c r="E7" s="297"/>
      <c r="F7" s="297"/>
      <c r="G7" s="299"/>
      <c r="H7" s="299"/>
    </row>
    <row r="8" spans="1:8" s="4" customFormat="1" ht="15" customHeight="1">
      <c r="A8" s="12"/>
      <c r="B8" s="310" t="s">
        <v>33</v>
      </c>
      <c r="C8" s="309"/>
      <c r="D8" s="311" t="s">
        <v>323</v>
      </c>
      <c r="E8" s="297"/>
      <c r="F8" s="297"/>
      <c r="G8" s="299"/>
      <c r="H8" s="299"/>
    </row>
    <row r="9" spans="1:8" s="4" customFormat="1" ht="15" customHeight="1">
      <c r="A9" s="12"/>
      <c r="B9" s="310" t="s">
        <v>34</v>
      </c>
      <c r="C9" s="309"/>
      <c r="D9" s="297" t="s">
        <v>324</v>
      </c>
      <c r="E9" s="297"/>
      <c r="F9" s="297"/>
      <c r="G9" s="299"/>
      <c r="H9" s="299"/>
    </row>
    <row r="10" spans="1:8" s="4" customFormat="1" ht="15" customHeight="1">
      <c r="A10" s="12"/>
      <c r="B10" s="305" t="s">
        <v>239</v>
      </c>
      <c r="C10" s="305"/>
      <c r="D10" s="297" t="s">
        <v>328</v>
      </c>
      <c r="E10" s="297"/>
      <c r="F10" s="297"/>
      <c r="G10" s="297"/>
      <c r="H10" s="297"/>
    </row>
    <row r="11" spans="1:8" s="4" customFormat="1" ht="15" customHeight="1">
      <c r="A11" s="12"/>
      <c r="B11" s="305" t="s">
        <v>240</v>
      </c>
      <c r="C11" s="305"/>
      <c r="D11" s="297" t="s">
        <v>329</v>
      </c>
      <c r="E11" s="297"/>
      <c r="F11" s="297"/>
      <c r="G11" s="297"/>
      <c r="H11" s="297"/>
    </row>
    <row r="12" spans="1:8" s="4" customFormat="1" ht="15" customHeight="1">
      <c r="A12" s="12"/>
      <c r="B12" s="305" t="s">
        <v>241</v>
      </c>
      <c r="C12" s="305"/>
      <c r="D12" s="297" t="s">
        <v>330</v>
      </c>
      <c r="E12" s="297"/>
      <c r="F12" s="297"/>
      <c r="G12" s="297"/>
      <c r="H12" s="297"/>
    </row>
    <row r="13" spans="1:8" s="4" customFormat="1" ht="15" customHeight="1">
      <c r="A13" s="12"/>
      <c r="B13" s="305" t="s">
        <v>45</v>
      </c>
      <c r="C13" s="305"/>
      <c r="D13" s="297" t="s">
        <v>331</v>
      </c>
      <c r="E13" s="297"/>
      <c r="F13" s="297"/>
      <c r="G13" s="297"/>
      <c r="H13" s="297"/>
    </row>
    <row r="14" spans="1:8" s="4" customFormat="1" ht="15" customHeight="1">
      <c r="A14" s="12"/>
      <c r="B14" s="12"/>
      <c r="C14" s="12"/>
      <c r="D14" s="12"/>
      <c r="E14" s="12"/>
      <c r="F14" s="12"/>
      <c r="G14" s="12"/>
      <c r="H14" s="12"/>
    </row>
    <row r="15" spans="1:8" s="4" customFormat="1" ht="15">
      <c r="A15" s="13" t="s">
        <v>59</v>
      </c>
      <c r="B15" s="12"/>
      <c r="C15" s="12"/>
      <c r="D15" s="12"/>
      <c r="E15" s="12"/>
      <c r="F15" s="12"/>
      <c r="G15" s="12"/>
      <c r="H15" s="12"/>
    </row>
    <row r="16" spans="1:9" s="4" customFormat="1" ht="3.75" customHeight="1">
      <c r="A16" s="12"/>
      <c r="B16" s="20"/>
      <c r="C16" s="20"/>
      <c r="D16" s="20"/>
      <c r="E16" s="20"/>
      <c r="F16" s="20"/>
      <c r="G16" s="20"/>
      <c r="H16" s="20"/>
      <c r="I16" s="20"/>
    </row>
    <row r="17" spans="1:9" s="4" customFormat="1" ht="27.75" customHeight="1">
      <c r="A17" s="12"/>
      <c r="B17" s="306" t="s">
        <v>342</v>
      </c>
      <c r="C17" s="307"/>
      <c r="D17" s="307"/>
      <c r="E17" s="307"/>
      <c r="F17" s="307"/>
      <c r="G17" s="307"/>
      <c r="H17" s="307"/>
      <c r="I17" s="307"/>
    </row>
    <row r="18" spans="1:9" s="4" customFormat="1" ht="27.75" customHeight="1">
      <c r="A18" s="12"/>
      <c r="B18" s="307"/>
      <c r="C18" s="307"/>
      <c r="D18" s="307"/>
      <c r="E18" s="307"/>
      <c r="F18" s="307"/>
      <c r="G18" s="307"/>
      <c r="H18" s="307"/>
      <c r="I18" s="307"/>
    </row>
    <row r="19" spans="1:9" s="4" customFormat="1" ht="27.75" customHeight="1">
      <c r="A19" s="12"/>
      <c r="B19" s="307"/>
      <c r="C19" s="307"/>
      <c r="D19" s="307"/>
      <c r="E19" s="307"/>
      <c r="F19" s="307"/>
      <c r="G19" s="307"/>
      <c r="H19" s="307"/>
      <c r="I19" s="307"/>
    </row>
    <row r="20" spans="1:9" s="4" customFormat="1" ht="15" customHeight="1">
      <c r="A20" s="12"/>
      <c r="B20" s="21"/>
      <c r="C20" s="21"/>
      <c r="D20" s="21"/>
      <c r="E20" s="21"/>
      <c r="F20" s="21"/>
      <c r="G20" s="21"/>
      <c r="H20" s="21"/>
      <c r="I20" s="21"/>
    </row>
    <row r="21" spans="1:8" s="4" customFormat="1" ht="15">
      <c r="A21" s="13" t="s">
        <v>58</v>
      </c>
      <c r="B21" s="12"/>
      <c r="C21" s="12"/>
      <c r="D21" s="12"/>
      <c r="E21" s="12"/>
      <c r="F21" s="12"/>
      <c r="G21" s="12"/>
      <c r="H21" s="12"/>
    </row>
    <row r="22" spans="1:8" s="4" customFormat="1" ht="3.75" customHeight="1">
      <c r="A22" s="12"/>
      <c r="B22" s="12"/>
      <c r="C22" s="12"/>
      <c r="D22" s="12"/>
      <c r="E22" s="12"/>
      <c r="F22" s="12"/>
      <c r="G22" s="12"/>
      <c r="H22" s="12"/>
    </row>
    <row r="23" spans="1:9" s="4" customFormat="1" ht="27.75" customHeight="1">
      <c r="A23" s="12"/>
      <c r="B23" s="308" t="s">
        <v>61</v>
      </c>
      <c r="C23" s="308"/>
      <c r="D23" s="308"/>
      <c r="E23" s="308"/>
      <c r="F23" s="308"/>
      <c r="G23" s="308"/>
      <c r="H23" s="308"/>
      <c r="I23" s="308"/>
    </row>
    <row r="24" spans="1:9" s="4" customFormat="1" ht="27.75" customHeight="1">
      <c r="A24" s="12"/>
      <c r="B24" s="308"/>
      <c r="C24" s="308"/>
      <c r="D24" s="308"/>
      <c r="E24" s="308"/>
      <c r="F24" s="308"/>
      <c r="G24" s="308"/>
      <c r="H24" s="308"/>
      <c r="I24" s="308"/>
    </row>
    <row r="25" spans="1:9" s="4" customFormat="1" ht="27.75" customHeight="1">
      <c r="A25" s="12"/>
      <c r="B25" s="308"/>
      <c r="C25" s="308"/>
      <c r="D25" s="308"/>
      <c r="E25" s="308"/>
      <c r="F25" s="308"/>
      <c r="G25" s="308"/>
      <c r="H25" s="308"/>
      <c r="I25" s="308"/>
    </row>
    <row r="26" spans="1:8" s="4" customFormat="1" ht="15" customHeight="1">
      <c r="A26" s="12"/>
      <c r="B26" s="12"/>
      <c r="C26" s="12"/>
      <c r="D26" s="12"/>
      <c r="E26" s="12"/>
      <c r="F26" s="12"/>
      <c r="G26" s="12"/>
      <c r="H26" s="12"/>
    </row>
    <row r="27" spans="1:8" s="4" customFormat="1" ht="15" customHeight="1">
      <c r="A27" s="13" t="s">
        <v>57</v>
      </c>
      <c r="B27" s="12"/>
      <c r="C27" s="12"/>
      <c r="D27" s="12"/>
      <c r="E27" s="12"/>
      <c r="F27" s="12"/>
      <c r="G27" s="12"/>
      <c r="H27" s="12"/>
    </row>
    <row r="28" spans="1:8" s="4" customFormat="1" ht="3.75" customHeight="1">
      <c r="A28" s="12"/>
      <c r="B28" s="12"/>
      <c r="C28" s="12"/>
      <c r="D28" s="12"/>
      <c r="E28" s="12"/>
      <c r="F28" s="12"/>
      <c r="G28" s="12"/>
      <c r="H28" s="12"/>
    </row>
    <row r="29" spans="1:9" s="4" customFormat="1" ht="27.75" customHeight="1">
      <c r="A29" s="12"/>
      <c r="B29" s="301" t="s">
        <v>60</v>
      </c>
      <c r="C29" s="308"/>
      <c r="D29" s="308"/>
      <c r="E29" s="308"/>
      <c r="F29" s="308"/>
      <c r="G29" s="308"/>
      <c r="H29" s="308"/>
      <c r="I29" s="308"/>
    </row>
    <row r="30" spans="1:9" s="4" customFormat="1" ht="27.75" customHeight="1">
      <c r="A30" s="12"/>
      <c r="B30" s="308"/>
      <c r="C30" s="308"/>
      <c r="D30" s="308"/>
      <c r="E30" s="308"/>
      <c r="F30" s="308"/>
      <c r="G30" s="308"/>
      <c r="H30" s="308"/>
      <c r="I30" s="308"/>
    </row>
    <row r="31" spans="1:9" s="4" customFormat="1" ht="27.75" customHeight="1">
      <c r="A31" s="12"/>
      <c r="B31" s="308"/>
      <c r="C31" s="308"/>
      <c r="D31" s="308"/>
      <c r="E31" s="308"/>
      <c r="F31" s="308"/>
      <c r="G31" s="308"/>
      <c r="H31" s="308"/>
      <c r="I31" s="308"/>
    </row>
    <row r="32" spans="1:9" s="4" customFormat="1" ht="15" customHeight="1">
      <c r="A32" s="12"/>
      <c r="B32" s="20"/>
      <c r="C32" s="20"/>
      <c r="D32" s="20"/>
      <c r="E32" s="20"/>
      <c r="F32" s="20"/>
      <c r="G32" s="20"/>
      <c r="H32" s="20"/>
      <c r="I32" s="20"/>
    </row>
    <row r="33" spans="1:8" s="4" customFormat="1" ht="15" customHeight="1">
      <c r="A33" s="13" t="s">
        <v>63</v>
      </c>
      <c r="B33" s="12"/>
      <c r="C33" s="12"/>
      <c r="D33" s="12"/>
      <c r="E33" s="12"/>
      <c r="F33" s="12"/>
      <c r="G33" s="12"/>
      <c r="H33" s="12"/>
    </row>
    <row r="34" spans="1:8" s="4" customFormat="1" ht="3.75" customHeight="1">
      <c r="A34" s="13"/>
      <c r="B34" s="12"/>
      <c r="C34" s="12"/>
      <c r="D34" s="12"/>
      <c r="E34" s="12"/>
      <c r="F34" s="12"/>
      <c r="G34" s="12"/>
      <c r="H34" s="12"/>
    </row>
    <row r="35" spans="1:9" s="4" customFormat="1" ht="27.75" customHeight="1">
      <c r="A35" s="12"/>
      <c r="B35" s="301" t="s">
        <v>71</v>
      </c>
      <c r="C35" s="301"/>
      <c r="D35" s="301"/>
      <c r="E35" s="301"/>
      <c r="F35" s="301"/>
      <c r="G35" s="301"/>
      <c r="H35" s="301"/>
      <c r="I35" s="301"/>
    </row>
    <row r="36" spans="1:9" s="4" customFormat="1" ht="27.75" customHeight="1">
      <c r="A36" s="12"/>
      <c r="B36" s="301"/>
      <c r="C36" s="301"/>
      <c r="D36" s="301"/>
      <c r="E36" s="301"/>
      <c r="F36" s="301"/>
      <c r="G36" s="301"/>
      <c r="H36" s="301"/>
      <c r="I36" s="301"/>
    </row>
    <row r="37" spans="1:9" s="4" customFormat="1" ht="27.75" customHeight="1">
      <c r="A37" s="12"/>
      <c r="B37" s="301"/>
      <c r="C37" s="301"/>
      <c r="D37" s="301"/>
      <c r="E37" s="301"/>
      <c r="F37" s="301"/>
      <c r="G37" s="301"/>
      <c r="H37" s="301"/>
      <c r="I37" s="301"/>
    </row>
    <row r="38" spans="1:9" s="4" customFormat="1" ht="15" customHeight="1">
      <c r="A38" s="12"/>
      <c r="B38" s="22"/>
      <c r="C38" s="22"/>
      <c r="D38" s="22"/>
      <c r="E38" s="22"/>
      <c r="F38" s="22"/>
      <c r="G38" s="22"/>
      <c r="H38" s="22"/>
      <c r="I38" s="22"/>
    </row>
    <row r="39" spans="1:8" s="4" customFormat="1" ht="15">
      <c r="A39" s="13" t="s">
        <v>62</v>
      </c>
      <c r="B39" s="12"/>
      <c r="C39" s="12"/>
      <c r="D39" s="12"/>
      <c r="E39" s="12"/>
      <c r="F39" s="12"/>
      <c r="G39" s="12"/>
      <c r="H39" s="12"/>
    </row>
    <row r="40" spans="1:8" s="4" customFormat="1" ht="6" customHeight="1">
      <c r="A40" s="15"/>
      <c r="B40" s="12"/>
      <c r="C40" s="12"/>
      <c r="D40" s="12"/>
      <c r="E40" s="12"/>
      <c r="F40" s="12"/>
      <c r="G40" s="12"/>
      <c r="H40" s="12"/>
    </row>
    <row r="41" spans="1:17" s="4" customFormat="1" ht="27" customHeight="1">
      <c r="A41" s="12"/>
      <c r="B41" s="300" t="s">
        <v>27</v>
      </c>
      <c r="C41" s="300"/>
      <c r="D41" s="300"/>
      <c r="E41" s="300"/>
      <c r="F41" s="294">
        <v>0</v>
      </c>
      <c r="G41" s="201"/>
      <c r="H41" s="301" t="s">
        <v>65</v>
      </c>
      <c r="I41" s="302"/>
      <c r="J41" s="296"/>
      <c r="K41" s="296"/>
      <c r="L41" s="296"/>
      <c r="M41" s="296"/>
      <c r="N41" s="296"/>
      <c r="O41" s="296"/>
      <c r="P41" s="296"/>
      <c r="Q41" s="296"/>
    </row>
    <row r="42" spans="1:9" s="4" customFormat="1" ht="27" customHeight="1">
      <c r="A42" s="12"/>
      <c r="B42" s="300" t="s">
        <v>26</v>
      </c>
      <c r="C42" s="300"/>
      <c r="D42" s="300"/>
      <c r="E42" s="300"/>
      <c r="F42" s="294">
        <v>0</v>
      </c>
      <c r="G42" s="201"/>
      <c r="H42" s="301" t="s">
        <v>344</v>
      </c>
      <c r="I42" s="302"/>
    </row>
    <row r="43" spans="1:9" s="4" customFormat="1" ht="27" customHeight="1">
      <c r="A43" s="12"/>
      <c r="B43" s="300" t="s">
        <v>28</v>
      </c>
      <c r="C43" s="300"/>
      <c r="D43" s="300"/>
      <c r="E43" s="300"/>
      <c r="F43" s="294">
        <v>0</v>
      </c>
      <c r="G43" s="201"/>
      <c r="H43" s="301" t="s">
        <v>67</v>
      </c>
      <c r="I43" s="302"/>
    </row>
    <row r="44" spans="1:9" s="4" customFormat="1" ht="27" customHeight="1">
      <c r="A44" s="12"/>
      <c r="B44" s="300" t="s">
        <v>55</v>
      </c>
      <c r="C44" s="300"/>
      <c r="D44" s="300"/>
      <c r="E44" s="300"/>
      <c r="F44" s="294">
        <v>0</v>
      </c>
      <c r="G44" s="201"/>
      <c r="H44" s="301" t="s">
        <v>68</v>
      </c>
      <c r="I44" s="301"/>
    </row>
    <row r="45" spans="1:9" s="4" customFormat="1" ht="27" customHeight="1">
      <c r="A45" s="12"/>
      <c r="B45" s="300" t="s">
        <v>24</v>
      </c>
      <c r="C45" s="300"/>
      <c r="D45" s="300"/>
      <c r="E45" s="300"/>
      <c r="F45" s="294">
        <v>0</v>
      </c>
      <c r="G45" s="201"/>
      <c r="H45" s="301" t="s">
        <v>66</v>
      </c>
      <c r="I45" s="301"/>
    </row>
    <row r="46" spans="1:9" s="4" customFormat="1" ht="27" customHeight="1">
      <c r="A46" s="12"/>
      <c r="B46" s="300" t="s">
        <v>36</v>
      </c>
      <c r="C46" s="300"/>
      <c r="D46" s="300"/>
      <c r="E46" s="300"/>
      <c r="F46" s="294">
        <v>0</v>
      </c>
      <c r="G46" s="201"/>
      <c r="H46" s="301" t="s">
        <v>66</v>
      </c>
      <c r="I46" s="301"/>
    </row>
    <row r="47" spans="1:9" s="4" customFormat="1" ht="27" customHeight="1">
      <c r="A47" s="12"/>
      <c r="B47" s="300" t="s">
        <v>40</v>
      </c>
      <c r="C47" s="300"/>
      <c r="D47" s="300"/>
      <c r="E47" s="300"/>
      <c r="F47" s="294">
        <v>0</v>
      </c>
      <c r="G47" s="201"/>
      <c r="H47" s="301" t="s">
        <v>66</v>
      </c>
      <c r="I47" s="301"/>
    </row>
    <row r="48" spans="1:9" s="4" customFormat="1" ht="27" customHeight="1">
      <c r="A48" s="12"/>
      <c r="B48" s="35" t="s">
        <v>29</v>
      </c>
      <c r="C48" s="35"/>
      <c r="D48" s="35"/>
      <c r="E48" s="35"/>
      <c r="F48" s="294">
        <v>0</v>
      </c>
      <c r="G48" s="201"/>
      <c r="H48" s="301" t="s">
        <v>69</v>
      </c>
      <c r="I48" s="301"/>
    </row>
    <row r="49" spans="1:9" s="4" customFormat="1" ht="27" customHeight="1">
      <c r="A49" s="12"/>
      <c r="B49" s="35" t="s">
        <v>30</v>
      </c>
      <c r="C49" s="35"/>
      <c r="D49" s="35"/>
      <c r="E49" s="35"/>
      <c r="F49" s="294">
        <v>0</v>
      </c>
      <c r="G49" s="201"/>
      <c r="H49" s="301" t="s">
        <v>66</v>
      </c>
      <c r="I49" s="301"/>
    </row>
    <row r="50" spans="1:9" s="4" customFormat="1" ht="27" customHeight="1">
      <c r="A50" s="12"/>
      <c r="B50" s="35" t="s">
        <v>31</v>
      </c>
      <c r="C50" s="35"/>
      <c r="D50" s="35"/>
      <c r="E50" s="35"/>
      <c r="F50" s="294">
        <v>0</v>
      </c>
      <c r="G50" s="201"/>
      <c r="H50" s="301" t="s">
        <v>66</v>
      </c>
      <c r="I50" s="301"/>
    </row>
    <row r="51" spans="1:9" s="4" customFormat="1" ht="27" customHeight="1">
      <c r="A51" s="12"/>
      <c r="B51" s="300" t="s">
        <v>25</v>
      </c>
      <c r="C51" s="300"/>
      <c r="D51" s="300"/>
      <c r="E51" s="300"/>
      <c r="F51" s="294">
        <v>0</v>
      </c>
      <c r="G51" s="201"/>
      <c r="H51" s="301" t="s">
        <v>66</v>
      </c>
      <c r="I51" s="301"/>
    </row>
    <row r="52" spans="1:9" s="4" customFormat="1" ht="27" customHeight="1">
      <c r="A52" s="12"/>
      <c r="B52" s="35" t="s">
        <v>32</v>
      </c>
      <c r="C52" s="35"/>
      <c r="D52" s="35"/>
      <c r="E52" s="35"/>
      <c r="F52" s="294">
        <v>0</v>
      </c>
      <c r="G52" s="201"/>
      <c r="H52" s="301" t="s">
        <v>73</v>
      </c>
      <c r="I52" s="301"/>
    </row>
    <row r="53" spans="1:9" s="4" customFormat="1" ht="27" customHeight="1">
      <c r="A53" s="12"/>
      <c r="B53" s="35" t="s">
        <v>37</v>
      </c>
      <c r="C53" s="35"/>
      <c r="D53" s="35"/>
      <c r="E53" s="35"/>
      <c r="F53" s="294">
        <v>0</v>
      </c>
      <c r="G53" s="201"/>
      <c r="H53" s="301" t="s">
        <v>70</v>
      </c>
      <c r="I53" s="301"/>
    </row>
    <row r="54" spans="1:9" s="4" customFormat="1" ht="27" customHeight="1">
      <c r="A54" s="12"/>
      <c r="B54" s="35" t="s">
        <v>243</v>
      </c>
      <c r="C54" s="35"/>
      <c r="D54" s="35"/>
      <c r="E54" s="35"/>
      <c r="F54" s="295">
        <v>0</v>
      </c>
      <c r="G54" s="201"/>
      <c r="H54" s="301" t="s">
        <v>242</v>
      </c>
      <c r="I54" s="301"/>
    </row>
    <row r="55" spans="1:8" s="4" customFormat="1" ht="15" customHeight="1">
      <c r="A55" s="12"/>
      <c r="B55" s="14"/>
      <c r="C55" s="14"/>
      <c r="D55" s="14"/>
      <c r="E55" s="14"/>
      <c r="F55" s="14"/>
      <c r="G55" s="14"/>
      <c r="H55" s="14"/>
    </row>
    <row r="56" spans="1:8" ht="15">
      <c r="A56" s="13" t="s">
        <v>64</v>
      </c>
      <c r="B56" s="12"/>
      <c r="C56" s="12"/>
      <c r="D56" s="12"/>
      <c r="E56" s="12"/>
      <c r="F56" s="12"/>
      <c r="G56" s="12"/>
      <c r="H56" s="12"/>
    </row>
    <row r="57" spans="1:8" ht="6" customHeight="1">
      <c r="A57" s="15"/>
      <c r="B57" s="12"/>
      <c r="C57" s="12"/>
      <c r="D57" s="12"/>
      <c r="E57" s="12"/>
      <c r="F57" s="12"/>
      <c r="G57" s="12"/>
      <c r="H57" s="12"/>
    </row>
    <row r="58" spans="1:9" ht="24.75" customHeight="1">
      <c r="A58" s="12"/>
      <c r="B58" s="312" t="s">
        <v>72</v>
      </c>
      <c r="C58" s="312"/>
      <c r="D58" s="312"/>
      <c r="E58" s="312"/>
      <c r="F58" s="312"/>
      <c r="G58" s="312"/>
      <c r="H58" s="312"/>
      <c r="I58" s="312"/>
    </row>
    <row r="59" spans="1:9" ht="24.75" customHeight="1">
      <c r="A59" s="12"/>
      <c r="B59" s="312"/>
      <c r="C59" s="312"/>
      <c r="D59" s="312"/>
      <c r="E59" s="312"/>
      <c r="F59" s="312"/>
      <c r="G59" s="312"/>
      <c r="H59" s="312"/>
      <c r="I59" s="312"/>
    </row>
    <row r="60" spans="1:9" ht="24.75" customHeight="1">
      <c r="A60" s="12"/>
      <c r="B60" s="312"/>
      <c r="C60" s="312"/>
      <c r="D60" s="312"/>
      <c r="E60" s="312"/>
      <c r="F60" s="312"/>
      <c r="G60" s="312"/>
      <c r="H60" s="312"/>
      <c r="I60" s="312"/>
    </row>
    <row r="61" spans="1:9" ht="24.75" customHeight="1">
      <c r="A61" s="12"/>
      <c r="B61" s="312"/>
      <c r="C61" s="312"/>
      <c r="D61" s="312"/>
      <c r="E61" s="312"/>
      <c r="F61" s="312"/>
      <c r="G61" s="312"/>
      <c r="H61" s="312"/>
      <c r="I61" s="312"/>
    </row>
    <row r="62" spans="1:8" ht="12.75">
      <c r="A62" s="12"/>
      <c r="B62" s="12"/>
      <c r="C62" s="12"/>
      <c r="D62" s="12"/>
      <c r="E62" s="12"/>
      <c r="F62" s="12"/>
      <c r="G62" s="12"/>
      <c r="H62" s="12"/>
    </row>
    <row r="63" spans="1:8" ht="12.75">
      <c r="A63" s="12"/>
      <c r="B63" s="12"/>
      <c r="C63" s="12"/>
      <c r="D63" s="12"/>
      <c r="E63" s="12"/>
      <c r="F63" s="12"/>
      <c r="G63" s="12"/>
      <c r="H63" s="12"/>
    </row>
    <row r="64" spans="1:8" ht="12.75">
      <c r="A64" s="12"/>
      <c r="B64" s="12"/>
      <c r="C64" s="12"/>
      <c r="D64" s="12"/>
      <c r="E64" s="12"/>
      <c r="F64" s="12"/>
      <c r="G64" s="12"/>
      <c r="H64" s="12"/>
    </row>
    <row r="65" spans="1:8" ht="12.75">
      <c r="A65" s="12"/>
      <c r="B65" s="12"/>
      <c r="C65" s="12"/>
      <c r="D65" s="12"/>
      <c r="E65" s="12"/>
      <c r="F65" s="12"/>
      <c r="G65" s="12"/>
      <c r="H65" s="12"/>
    </row>
    <row r="66" spans="1:8" ht="12.75">
      <c r="A66" s="12"/>
      <c r="B66" s="12"/>
      <c r="C66" s="12"/>
      <c r="D66" s="12"/>
      <c r="E66" s="12"/>
      <c r="F66" s="12"/>
      <c r="G66" s="12"/>
      <c r="H66" s="12"/>
    </row>
    <row r="67" spans="1:8" ht="12.75">
      <c r="A67" s="12"/>
      <c r="B67" s="12"/>
      <c r="C67" s="12"/>
      <c r="D67" s="12"/>
      <c r="E67" s="12"/>
      <c r="F67" s="12"/>
      <c r="G67" s="12"/>
      <c r="H67" s="12"/>
    </row>
    <row r="68" spans="1:8" ht="12.75">
      <c r="A68" s="12"/>
      <c r="B68" s="12"/>
      <c r="C68" s="12"/>
      <c r="D68" s="12"/>
      <c r="E68" s="12"/>
      <c r="F68" s="12"/>
      <c r="G68" s="12"/>
      <c r="H68" s="12"/>
    </row>
    <row r="69" spans="1:8" ht="12.75">
      <c r="A69" s="12"/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  <row r="71" spans="1:8" ht="12.75">
      <c r="A71" s="12"/>
      <c r="B71" s="12"/>
      <c r="C71" s="12"/>
      <c r="D71" s="12"/>
      <c r="E71" s="12"/>
      <c r="F71" s="12"/>
      <c r="G71" s="12"/>
      <c r="H71" s="12"/>
    </row>
    <row r="72" spans="1:8" ht="12.75">
      <c r="A72" s="12"/>
      <c r="B72" s="12"/>
      <c r="C72" s="12"/>
      <c r="D72" s="12"/>
      <c r="E72" s="12"/>
      <c r="F72" s="12"/>
      <c r="G72" s="12"/>
      <c r="H72" s="12"/>
    </row>
    <row r="73" spans="1:8" ht="12.75">
      <c r="A73" s="12"/>
      <c r="B73" s="12"/>
      <c r="C73" s="12"/>
      <c r="D73" s="12"/>
      <c r="E73" s="12"/>
      <c r="F73" s="12"/>
      <c r="G73" s="12"/>
      <c r="H73" s="12"/>
    </row>
    <row r="74" spans="1:8" ht="12.75">
      <c r="A74" s="12"/>
      <c r="B74" s="12"/>
      <c r="C74" s="12"/>
      <c r="D74" s="12"/>
      <c r="E74" s="12"/>
      <c r="F74" s="12"/>
      <c r="G74" s="12"/>
      <c r="H74" s="12"/>
    </row>
    <row r="75" spans="1:8" ht="12.75">
      <c r="A75" s="12"/>
      <c r="B75" s="12"/>
      <c r="C75" s="12"/>
      <c r="D75" s="12"/>
      <c r="E75" s="12"/>
      <c r="F75" s="12"/>
      <c r="G75" s="12"/>
      <c r="H75" s="12"/>
    </row>
    <row r="76" spans="1:8" ht="12.75">
      <c r="A76" s="12"/>
      <c r="B76" s="12"/>
      <c r="C76" s="12"/>
      <c r="D76" s="12"/>
      <c r="E76" s="12"/>
      <c r="F76" s="12"/>
      <c r="G76" s="12"/>
      <c r="H76" s="12"/>
    </row>
    <row r="77" spans="1:8" ht="12.75">
      <c r="A77" s="12"/>
      <c r="B77" s="12"/>
      <c r="C77" s="12"/>
      <c r="D77" s="12"/>
      <c r="E77" s="12"/>
      <c r="F77" s="12"/>
      <c r="G77" s="12"/>
      <c r="H77" s="12"/>
    </row>
    <row r="78" spans="1:8" ht="12.75">
      <c r="A78" s="12"/>
      <c r="B78" s="12"/>
      <c r="C78" s="12"/>
      <c r="D78" s="12"/>
      <c r="E78" s="12"/>
      <c r="F78" s="12"/>
      <c r="G78" s="12"/>
      <c r="H78" s="12"/>
    </row>
    <row r="79" spans="1:8" ht="12.75">
      <c r="A79" s="12"/>
      <c r="B79" s="12"/>
      <c r="C79" s="12"/>
      <c r="D79" s="12"/>
      <c r="E79" s="12"/>
      <c r="F79" s="12"/>
      <c r="G79" s="12"/>
      <c r="H79" s="12"/>
    </row>
    <row r="80" spans="1:8" ht="12.75">
      <c r="A80" s="12"/>
      <c r="B80" s="12"/>
      <c r="C80" s="12"/>
      <c r="D80" s="12"/>
      <c r="E80" s="12"/>
      <c r="F80" s="12"/>
      <c r="G80" s="12"/>
      <c r="H80" s="12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</sheetData>
  <sheetProtection password="CA99" sheet="1" objects="1" scenarios="1" formatCells="0" formatRows="0" selectLockedCells="1"/>
  <mergeCells count="46">
    <mergeCell ref="B58:I61"/>
    <mergeCell ref="H45:I45"/>
    <mergeCell ref="H46:I46"/>
    <mergeCell ref="H47:I47"/>
    <mergeCell ref="H48:I48"/>
    <mergeCell ref="H49:I49"/>
    <mergeCell ref="H50:I50"/>
    <mergeCell ref="H52:I52"/>
    <mergeCell ref="H53:I53"/>
    <mergeCell ref="H54:I54"/>
    <mergeCell ref="B47:E47"/>
    <mergeCell ref="B51:E51"/>
    <mergeCell ref="B35:I37"/>
    <mergeCell ref="B29:I31"/>
    <mergeCell ref="B46:E46"/>
    <mergeCell ref="H51:I51"/>
    <mergeCell ref="H44:I44"/>
    <mergeCell ref="B43:E43"/>
    <mergeCell ref="B5:C5"/>
    <mergeCell ref="B7:C7"/>
    <mergeCell ref="B8:C8"/>
    <mergeCell ref="B9:C9"/>
    <mergeCell ref="D5:H5"/>
    <mergeCell ref="D7:H7"/>
    <mergeCell ref="D8:H8"/>
    <mergeCell ref="D9:H9"/>
    <mergeCell ref="B17:I19"/>
    <mergeCell ref="D12:H12"/>
    <mergeCell ref="D10:H10"/>
    <mergeCell ref="D11:H11"/>
    <mergeCell ref="H42:I42"/>
    <mergeCell ref="H41:I41"/>
    <mergeCell ref="B41:E41"/>
    <mergeCell ref="B42:E42"/>
    <mergeCell ref="D13:H13"/>
    <mergeCell ref="B23:I25"/>
    <mergeCell ref="J41:Q41"/>
    <mergeCell ref="D4:H4"/>
    <mergeCell ref="B45:E45"/>
    <mergeCell ref="B44:E44"/>
    <mergeCell ref="H43:I43"/>
    <mergeCell ref="B4:C4"/>
    <mergeCell ref="B10:C10"/>
    <mergeCell ref="B11:C11"/>
    <mergeCell ref="B12:C12"/>
    <mergeCell ref="B13:C13"/>
  </mergeCells>
  <printOptions/>
  <pageMargins left="0.75" right="0.5" top="1.25" bottom="0.66" header="0.3" footer="0.34"/>
  <pageSetup horizontalDpi="600" verticalDpi="600" orientation="portrait" r:id="rId2"/>
  <headerFooter alignWithMargins="0">
    <oddHeader>&amp;C&amp;"Arial,Bold"United States Department of the Interior
National Park Service
Class B Construction Cost Estimate&amp;4
&amp;13BASIS OF ESTIMATE</oddHeader>
    <oddFooter>&amp;L&amp;6&amp;F
 &amp;A&amp;C&amp;11Page &amp;P of &amp;N&amp;R&amp;6Print Date: &amp;D</oddFooter>
  </headerFooter>
  <rowBreaks count="1" manualBreakCount="1">
    <brk id="37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Summary'!B17</f>
        <v>C30</v>
      </c>
      <c r="D6" s="15" t="str">
        <f>'Project Cost Summary'!C17</f>
        <v>Interior Finishes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104</v>
      </c>
      <c r="B10" s="18"/>
      <c r="C10" s="18"/>
      <c r="D10" s="57" t="s">
        <v>105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WALL FINISHES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106</v>
      </c>
      <c r="B23" s="18"/>
      <c r="C23" s="18"/>
      <c r="D23" s="19" t="s">
        <v>107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FLOOR FINISHES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108</v>
      </c>
      <c r="B36" s="18"/>
      <c r="C36" s="18"/>
      <c r="D36" s="19" t="s">
        <v>109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CEILING FINISHES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C30</v>
      </c>
      <c r="D85" s="13" t="str">
        <f>D6</f>
        <v>Interior Finishes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C30</v>
      </c>
      <c r="B89" s="364"/>
      <c r="C89" s="365"/>
      <c r="D89" s="255" t="str">
        <f>D6</f>
        <v>Interior Finishes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21:C22"/>
    <mergeCell ref="A32:C32"/>
    <mergeCell ref="D34:D35"/>
    <mergeCell ref="A8:C9"/>
    <mergeCell ref="A19:C19"/>
    <mergeCell ref="F8:F9"/>
    <mergeCell ref="E8:E9"/>
    <mergeCell ref="D8:D9"/>
    <mergeCell ref="E34:E35"/>
    <mergeCell ref="F34:F35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45:C45"/>
    <mergeCell ref="A60:C61"/>
    <mergeCell ref="A71:C71"/>
    <mergeCell ref="I60:J60"/>
    <mergeCell ref="K60:L60"/>
    <mergeCell ref="I73:J73"/>
    <mergeCell ref="A47:C48"/>
    <mergeCell ref="A58:C58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Summary'!B18</f>
        <v>D10</v>
      </c>
      <c r="D6" s="15" t="str">
        <f>'Project Cost Summary'!C18</f>
        <v>Conveying Systems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110</v>
      </c>
      <c r="B10" s="18"/>
      <c r="C10" s="18"/>
      <c r="D10" s="57" t="s">
        <v>111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ELEVATORS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112</v>
      </c>
      <c r="B23" s="18"/>
      <c r="C23" s="18"/>
      <c r="D23" s="19" t="s">
        <v>113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ESCALATORS &amp; MOVING WALKS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115</v>
      </c>
      <c r="B36" s="18"/>
      <c r="C36" s="18"/>
      <c r="D36" s="19" t="s">
        <v>114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MATERIAL HANDLING SYSTEMS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116</v>
      </c>
      <c r="B49" s="18"/>
      <c r="C49" s="18"/>
      <c r="D49" s="19" t="s">
        <v>117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OTHER CONVEYING SYSTEMS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7" customFormat="1" ht="14.25" customHeight="1" thickBot="1" thickTop="1">
      <c r="A71" s="369" t="s">
        <v>250</v>
      </c>
      <c r="B71" s="370"/>
      <c r="C71" s="370"/>
      <c r="D71" s="263" t="str">
        <f>D62</f>
        <v>BASE ELEMENT</v>
      </c>
      <c r="E71" s="264">
        <f>'Project Cost Summary'!$D$7</f>
        <v>0</v>
      </c>
      <c r="F71" s="265" t="str">
        <f>'Project Cost Summary'!$E$7</f>
        <v>Unit</v>
      </c>
      <c r="G71" s="184" t="e">
        <f>H71/E71</f>
        <v>#DIV/0!</v>
      </c>
      <c r="H71" s="266">
        <f>SUM(H63:H70)</f>
        <v>0</v>
      </c>
      <c r="I71" s="185" t="e">
        <f>J71/E71</f>
        <v>#DIV/0!</v>
      </c>
      <c r="J71" s="266">
        <f>SUM(J63:J70)</f>
        <v>0</v>
      </c>
      <c r="K71" s="186" t="e">
        <f>L71/E71</f>
        <v>#DIV/0!</v>
      </c>
      <c r="L71" s="266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D10</v>
      </c>
      <c r="D85" s="13" t="str">
        <f>D6</f>
        <v>Conveying Systems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7" customFormat="1" ht="16.5" thickBot="1">
      <c r="A89" s="366" t="str">
        <f>C6</f>
        <v>D10</v>
      </c>
      <c r="B89" s="367"/>
      <c r="C89" s="368"/>
      <c r="D89" s="268" t="str">
        <f>D6</f>
        <v>Conveying Systems</v>
      </c>
      <c r="E89" s="269">
        <f>'Project Cost Summary'!$D$7</f>
        <v>0</v>
      </c>
      <c r="F89" s="270" t="str">
        <f>'Project Cost Summary'!$E$7</f>
        <v>Unit</v>
      </c>
      <c r="G89" s="271" t="e">
        <f>H89/E89</f>
        <v>#DIV/0!</v>
      </c>
      <c r="H89" s="272">
        <f>H19+H32+H45+H58+H71+H84</f>
        <v>0</v>
      </c>
      <c r="I89" s="273" t="e">
        <f>J89/E89</f>
        <v>#DIV/0!</v>
      </c>
      <c r="J89" s="272">
        <f>J19+J32+J45+J58+J71+J84</f>
        <v>0</v>
      </c>
      <c r="K89" s="274" t="e">
        <f>L89/E89</f>
        <v>#DIV/0!</v>
      </c>
      <c r="L89" s="272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21:C22"/>
    <mergeCell ref="A32:C32"/>
    <mergeCell ref="D34:D35"/>
    <mergeCell ref="A8:C9"/>
    <mergeCell ref="A19:C19"/>
    <mergeCell ref="F8:F9"/>
    <mergeCell ref="E8:E9"/>
    <mergeCell ref="D8:D9"/>
    <mergeCell ref="E34:E35"/>
    <mergeCell ref="F34:F35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45:C45"/>
    <mergeCell ref="A60:C61"/>
    <mergeCell ref="A71:C71"/>
    <mergeCell ref="I60:J60"/>
    <mergeCell ref="K60:L60"/>
    <mergeCell ref="I73:J73"/>
    <mergeCell ref="A47:C48"/>
    <mergeCell ref="A58:C58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Summary'!B19</f>
        <v>D20</v>
      </c>
      <c r="D6" s="15" t="str">
        <f>'Project Cost Summary'!C19</f>
        <v>Plumbing Systems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118</v>
      </c>
      <c r="B10" s="18"/>
      <c r="C10" s="18"/>
      <c r="D10" s="57" t="s">
        <v>119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PLUMBING FIXTURES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120</v>
      </c>
      <c r="B23" s="18"/>
      <c r="C23" s="18"/>
      <c r="D23" s="19" t="s">
        <v>121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DOMESTIC WATER DISTRIBUTION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122</v>
      </c>
      <c r="B36" s="18"/>
      <c r="C36" s="18"/>
      <c r="D36" s="19" t="s">
        <v>123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SANITARY WASTE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124</v>
      </c>
      <c r="B49" s="18"/>
      <c r="C49" s="18"/>
      <c r="D49" s="19" t="s">
        <v>125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RAIN WATER DRAINAGE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126</v>
      </c>
      <c r="B62" s="18"/>
      <c r="C62" s="18"/>
      <c r="D62" s="19" t="s">
        <v>127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SPECIAL PLUMBING SYSTEMS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128</v>
      </c>
      <c r="B75" s="18"/>
      <c r="C75" s="18"/>
      <c r="D75" s="175" t="s">
        <v>129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OTHER PLUMBING SYSTEMS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D20</v>
      </c>
      <c r="D85" s="13" t="str">
        <f>D6</f>
        <v>Plumbing Systems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D20</v>
      </c>
      <c r="B89" s="364"/>
      <c r="C89" s="365"/>
      <c r="D89" s="255" t="str">
        <f>D6</f>
        <v>Plumbing Systems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D34:D35"/>
    <mergeCell ref="A21:C22"/>
    <mergeCell ref="A32:C32"/>
    <mergeCell ref="A8:C9"/>
    <mergeCell ref="A19:C19"/>
    <mergeCell ref="F8:F9"/>
    <mergeCell ref="E8:E9"/>
    <mergeCell ref="D8:D9"/>
    <mergeCell ref="E34:E35"/>
    <mergeCell ref="F34:F35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45:C45"/>
    <mergeCell ref="A60:C61"/>
    <mergeCell ref="A71:C71"/>
    <mergeCell ref="I60:J60"/>
    <mergeCell ref="K60:L60"/>
    <mergeCell ref="I73:J73"/>
    <mergeCell ref="A47:C48"/>
    <mergeCell ref="A58:C58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Estimate&amp;6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8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Summary'!B20</f>
        <v>D30</v>
      </c>
      <c r="D6" s="15" t="str">
        <f>'Project Cost Summary'!C20</f>
        <v>HVAC</v>
      </c>
      <c r="K6" s="9" t="s">
        <v>17</v>
      </c>
      <c r="L6" s="8">
        <f>L128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130</v>
      </c>
      <c r="B10" s="18"/>
      <c r="C10" s="18"/>
      <c r="D10" s="57" t="s">
        <v>131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71" t="s">
        <v>250</v>
      </c>
      <c r="B19" s="372"/>
      <c r="C19" s="372"/>
      <c r="D19" s="254" t="str">
        <f>D10</f>
        <v>ENERGY SUPPLY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132</v>
      </c>
      <c r="B23" s="18"/>
      <c r="C23" s="18"/>
      <c r="D23" s="19" t="s">
        <v>133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71" t="s">
        <v>250</v>
      </c>
      <c r="B32" s="372"/>
      <c r="C32" s="372"/>
      <c r="D32" s="254" t="str">
        <f>D23</f>
        <v>HEAT GENERATING SYSTEMS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134</v>
      </c>
      <c r="B36" s="18"/>
      <c r="C36" s="18"/>
      <c r="D36" s="19" t="s">
        <v>135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71" t="s">
        <v>250</v>
      </c>
      <c r="B45" s="372"/>
      <c r="C45" s="372"/>
      <c r="D45" s="254" t="str">
        <f>D36</f>
        <v>COOLING GENERATING SYSTEMS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137</v>
      </c>
      <c r="B49" s="18"/>
      <c r="C49" s="18"/>
      <c r="D49" s="19" t="s">
        <v>136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DISTRIBUTION SYSTEMS (HVAC)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138</v>
      </c>
      <c r="B62" s="18"/>
      <c r="C62" s="18"/>
      <c r="D62" s="19" t="s">
        <v>139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75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75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.75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75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75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75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75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75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TERMINAL &amp; PACKAGE UNITS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9.75" customHeight="1" thickBot="1" thickTop="1">
      <c r="A72" s="31"/>
      <c r="B72" s="31"/>
      <c r="C72" s="31"/>
      <c r="D72" s="31"/>
      <c r="E72" s="32"/>
      <c r="F72" s="32"/>
      <c r="G72" s="33"/>
      <c r="H72" s="34"/>
      <c r="I72" s="33"/>
      <c r="J72" s="34"/>
      <c r="K72" s="33"/>
      <c r="L72" s="34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customHeight="1" thickBot="1" thickTop="1">
      <c r="A75" s="50" t="s">
        <v>140</v>
      </c>
      <c r="B75" s="18"/>
      <c r="C75" s="18"/>
      <c r="D75" s="175" t="s">
        <v>141</v>
      </c>
      <c r="E75" s="176"/>
      <c r="F75" s="177"/>
      <c r="G75" s="36"/>
      <c r="H75" s="43"/>
      <c r="I75" s="37"/>
      <c r="J75" s="43"/>
      <c r="K75" s="37"/>
      <c r="L75" s="43"/>
    </row>
    <row r="76" spans="1:12" ht="12.75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ht="12.75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ht="12.75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ht="12.75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ht="12.75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ht="12.75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ht="12.75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ht="12.75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CONTROLS &amp; INSTRUMENTATION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7:9" ht="6" customHeight="1" thickBot="1" thickTop="1">
      <c r="G85" s="11"/>
      <c r="I85" s="11"/>
    </row>
    <row r="86" spans="1:16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  <c r="P86" s="12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ht="14.25" customHeight="1" thickBot="1" thickTop="1">
      <c r="A88" s="61" t="s">
        <v>142</v>
      </c>
      <c r="B88" s="59"/>
      <c r="C88" s="59"/>
      <c r="D88" s="60" t="s">
        <v>144</v>
      </c>
      <c r="E88" s="176"/>
      <c r="F88" s="177"/>
      <c r="G88" s="98"/>
      <c r="H88" s="43"/>
      <c r="I88" s="97"/>
      <c r="J88" s="43"/>
      <c r="K88" s="97"/>
      <c r="L88" s="43"/>
    </row>
    <row r="89" spans="1:12" ht="12.75" customHeight="1">
      <c r="A89" s="51"/>
      <c r="B89" s="150" t="s">
        <v>327</v>
      </c>
      <c r="C89" s="54"/>
      <c r="D89" s="147" t="s">
        <v>1</v>
      </c>
      <c r="E89" s="141">
        <v>0</v>
      </c>
      <c r="F89" s="144" t="s">
        <v>2</v>
      </c>
      <c r="G89" s="135">
        <v>0</v>
      </c>
      <c r="H89" s="110">
        <f>G89*$E89</f>
        <v>0</v>
      </c>
      <c r="I89" s="138">
        <v>0</v>
      </c>
      <c r="J89" s="44">
        <f>I89*$E89</f>
        <v>0</v>
      </c>
      <c r="K89" s="38">
        <f>G89+I89</f>
        <v>0</v>
      </c>
      <c r="L89" s="44">
        <f>K89*$E89</f>
        <v>0</v>
      </c>
    </row>
    <row r="90" spans="1:12" ht="12.75" customHeight="1">
      <c r="A90" s="52"/>
      <c r="B90" s="151" t="s">
        <v>327</v>
      </c>
      <c r="C90" s="55"/>
      <c r="D90" s="148" t="s">
        <v>1</v>
      </c>
      <c r="E90" s="142">
        <v>0</v>
      </c>
      <c r="F90" s="145" t="s">
        <v>2</v>
      </c>
      <c r="G90" s="136">
        <v>0</v>
      </c>
      <c r="H90" s="111">
        <f aca="true" t="shared" si="24" ref="H90:H96">G90*$E90</f>
        <v>0</v>
      </c>
      <c r="I90" s="139">
        <v>0</v>
      </c>
      <c r="J90" s="45">
        <f aca="true" t="shared" si="25" ref="J90:J96">I90*$E90</f>
        <v>0</v>
      </c>
      <c r="K90" s="39">
        <f aca="true" t="shared" si="26" ref="K90:K96">G90+I90</f>
        <v>0</v>
      </c>
      <c r="L90" s="45">
        <f aca="true" t="shared" si="27" ref="L90:L96">K90*$E90</f>
        <v>0</v>
      </c>
    </row>
    <row r="91" spans="1:12" ht="12.75" customHeight="1">
      <c r="A91" s="52"/>
      <c r="B91" s="151" t="s">
        <v>327</v>
      </c>
      <c r="C91" s="55"/>
      <c r="D91" s="148" t="s">
        <v>1</v>
      </c>
      <c r="E91" s="142">
        <v>0</v>
      </c>
      <c r="F91" s="145" t="s">
        <v>2</v>
      </c>
      <c r="G91" s="136">
        <v>0</v>
      </c>
      <c r="H91" s="111">
        <f t="shared" si="24"/>
        <v>0</v>
      </c>
      <c r="I91" s="139">
        <v>0</v>
      </c>
      <c r="J91" s="45">
        <f t="shared" si="25"/>
        <v>0</v>
      </c>
      <c r="K91" s="39">
        <f t="shared" si="26"/>
        <v>0</v>
      </c>
      <c r="L91" s="45">
        <f t="shared" si="27"/>
        <v>0</v>
      </c>
    </row>
    <row r="92" spans="1:12" ht="12.75" customHeight="1">
      <c r="A92" s="52"/>
      <c r="B92" s="151" t="s">
        <v>327</v>
      </c>
      <c r="C92" s="55"/>
      <c r="D92" s="148" t="s">
        <v>1</v>
      </c>
      <c r="E92" s="142">
        <v>0</v>
      </c>
      <c r="F92" s="145" t="s">
        <v>2</v>
      </c>
      <c r="G92" s="136">
        <v>0</v>
      </c>
      <c r="H92" s="111">
        <f t="shared" si="24"/>
        <v>0</v>
      </c>
      <c r="I92" s="139">
        <v>0</v>
      </c>
      <c r="J92" s="45">
        <f t="shared" si="25"/>
        <v>0</v>
      </c>
      <c r="K92" s="39">
        <f t="shared" si="26"/>
        <v>0</v>
      </c>
      <c r="L92" s="45">
        <f t="shared" si="27"/>
        <v>0</v>
      </c>
    </row>
    <row r="93" spans="1:12" ht="12.75" customHeight="1">
      <c r="A93" s="52"/>
      <c r="B93" s="151" t="s">
        <v>327</v>
      </c>
      <c r="C93" s="55"/>
      <c r="D93" s="148" t="s">
        <v>1</v>
      </c>
      <c r="E93" s="142">
        <v>0</v>
      </c>
      <c r="F93" s="145" t="s">
        <v>2</v>
      </c>
      <c r="G93" s="136">
        <v>0</v>
      </c>
      <c r="H93" s="111">
        <f t="shared" si="24"/>
        <v>0</v>
      </c>
      <c r="I93" s="139">
        <v>0</v>
      </c>
      <c r="J93" s="45">
        <f t="shared" si="25"/>
        <v>0</v>
      </c>
      <c r="K93" s="39">
        <f t="shared" si="26"/>
        <v>0</v>
      </c>
      <c r="L93" s="45">
        <f t="shared" si="27"/>
        <v>0</v>
      </c>
    </row>
    <row r="94" spans="1:12" ht="12.75" customHeight="1">
      <c r="A94" s="52"/>
      <c r="B94" s="151" t="s">
        <v>327</v>
      </c>
      <c r="C94" s="55"/>
      <c r="D94" s="148" t="s">
        <v>1</v>
      </c>
      <c r="E94" s="142">
        <v>0</v>
      </c>
      <c r="F94" s="145" t="s">
        <v>2</v>
      </c>
      <c r="G94" s="136">
        <v>0</v>
      </c>
      <c r="H94" s="111">
        <f t="shared" si="24"/>
        <v>0</v>
      </c>
      <c r="I94" s="139">
        <v>0</v>
      </c>
      <c r="J94" s="45">
        <f t="shared" si="25"/>
        <v>0</v>
      </c>
      <c r="K94" s="39">
        <f t="shared" si="26"/>
        <v>0</v>
      </c>
      <c r="L94" s="45">
        <f t="shared" si="27"/>
        <v>0</v>
      </c>
    </row>
    <row r="95" spans="1:12" ht="12.75" customHeight="1">
      <c r="A95" s="52"/>
      <c r="B95" s="151" t="s">
        <v>327</v>
      </c>
      <c r="C95" s="55"/>
      <c r="D95" s="148" t="s">
        <v>1</v>
      </c>
      <c r="E95" s="142">
        <v>0</v>
      </c>
      <c r="F95" s="145" t="s">
        <v>2</v>
      </c>
      <c r="G95" s="136">
        <v>0</v>
      </c>
      <c r="H95" s="111">
        <f t="shared" si="24"/>
        <v>0</v>
      </c>
      <c r="I95" s="139">
        <v>0</v>
      </c>
      <c r="J95" s="45">
        <f t="shared" si="25"/>
        <v>0</v>
      </c>
      <c r="K95" s="39">
        <f t="shared" si="26"/>
        <v>0</v>
      </c>
      <c r="L95" s="45">
        <f t="shared" si="27"/>
        <v>0</v>
      </c>
    </row>
    <row r="96" spans="1:12" ht="12.75" customHeight="1" thickBot="1">
      <c r="A96" s="53"/>
      <c r="B96" s="152" t="s">
        <v>327</v>
      </c>
      <c r="C96" s="56"/>
      <c r="D96" s="149" t="s">
        <v>1</v>
      </c>
      <c r="E96" s="143">
        <v>0</v>
      </c>
      <c r="F96" s="146" t="s">
        <v>2</v>
      </c>
      <c r="G96" s="137">
        <v>0</v>
      </c>
      <c r="H96" s="112">
        <f t="shared" si="24"/>
        <v>0</v>
      </c>
      <c r="I96" s="140">
        <v>0</v>
      </c>
      <c r="J96" s="46">
        <f t="shared" si="25"/>
        <v>0</v>
      </c>
      <c r="K96" s="40">
        <f t="shared" si="26"/>
        <v>0</v>
      </c>
      <c r="L96" s="46">
        <f t="shared" si="27"/>
        <v>0</v>
      </c>
    </row>
    <row r="97" spans="1:12" s="261" customFormat="1" ht="14.25" customHeight="1" thickBot="1" thickTop="1">
      <c r="A97" s="352" t="s">
        <v>250</v>
      </c>
      <c r="B97" s="353"/>
      <c r="C97" s="353"/>
      <c r="D97" s="254" t="str">
        <f>D88</f>
        <v>SPECIAL HVAC SYSTEMS &amp; EQUIPMENT</v>
      </c>
      <c r="E97" s="248">
        <f>'Project Cost Summary'!$D$7</f>
        <v>0</v>
      </c>
      <c r="F97" s="252" t="str">
        <f>'Project Cost Summary'!$E$7</f>
        <v>Unit</v>
      </c>
      <c r="G97" s="170" t="e">
        <f>H97/E97</f>
        <v>#DIV/0!</v>
      </c>
      <c r="H97" s="168">
        <f>SUM(H89:H96)</f>
        <v>0</v>
      </c>
      <c r="I97" s="171" t="e">
        <f>J97/E97</f>
        <v>#DIV/0!</v>
      </c>
      <c r="J97" s="168">
        <f>SUM(J89:J96)</f>
        <v>0</v>
      </c>
      <c r="K97" s="171" t="e">
        <f>L97/E97</f>
        <v>#DIV/0!</v>
      </c>
      <c r="L97" s="168">
        <f>SUM(L89:L96)</f>
        <v>0</v>
      </c>
    </row>
    <row r="98" spans="1:12" ht="39.75" customHeight="1" thickBot="1" thickTop="1">
      <c r="A98" s="31"/>
      <c r="B98" s="31"/>
      <c r="C98" s="31"/>
      <c r="D98" s="31"/>
      <c r="E98" s="32"/>
      <c r="F98" s="32"/>
      <c r="G98" s="32"/>
      <c r="H98" s="32"/>
      <c r="I98" s="32"/>
      <c r="J98" s="32"/>
      <c r="K98" s="33"/>
      <c r="L98" s="34"/>
    </row>
    <row r="99" spans="1:12" ht="15" customHeight="1" thickBot="1" thickTop="1">
      <c r="A99" s="346" t="s">
        <v>13</v>
      </c>
      <c r="B99" s="347"/>
      <c r="C99" s="348"/>
      <c r="D99" s="354" t="s">
        <v>1</v>
      </c>
      <c r="E99" s="356" t="s">
        <v>6</v>
      </c>
      <c r="F99" s="358" t="s">
        <v>2</v>
      </c>
      <c r="G99" s="360" t="s">
        <v>247</v>
      </c>
      <c r="H99" s="361"/>
      <c r="I99" s="360" t="s">
        <v>248</v>
      </c>
      <c r="J99" s="362"/>
      <c r="K99" s="344" t="s">
        <v>249</v>
      </c>
      <c r="L99" s="345"/>
    </row>
    <row r="100" spans="1:12" ht="30.75" customHeight="1" thickBot="1">
      <c r="A100" s="349"/>
      <c r="B100" s="350"/>
      <c r="C100" s="351"/>
      <c r="D100" s="355"/>
      <c r="E100" s="357"/>
      <c r="F100" s="359"/>
      <c r="G100" s="155" t="s">
        <v>245</v>
      </c>
      <c r="H100" s="156" t="s">
        <v>244</v>
      </c>
      <c r="I100" s="157" t="s">
        <v>300</v>
      </c>
      <c r="J100" s="156" t="s">
        <v>301</v>
      </c>
      <c r="K100" s="158" t="s">
        <v>246</v>
      </c>
      <c r="L100" s="159" t="s">
        <v>12</v>
      </c>
    </row>
    <row r="101" spans="1:12" ht="14.25" customHeight="1" thickBot="1" thickTop="1">
      <c r="A101" s="50" t="s">
        <v>145</v>
      </c>
      <c r="B101" s="18"/>
      <c r="C101" s="18"/>
      <c r="D101" s="19" t="s">
        <v>143</v>
      </c>
      <c r="E101" s="176"/>
      <c r="F101" s="177"/>
      <c r="G101" s="36"/>
      <c r="H101" s="43"/>
      <c r="I101" s="37"/>
      <c r="J101" s="43"/>
      <c r="K101" s="37"/>
      <c r="L101" s="43"/>
    </row>
    <row r="102" spans="1:12" ht="12.75" customHeight="1">
      <c r="A102" s="51"/>
      <c r="B102" s="150" t="s">
        <v>327</v>
      </c>
      <c r="C102" s="54"/>
      <c r="D102" s="147" t="s">
        <v>1</v>
      </c>
      <c r="E102" s="141">
        <v>0</v>
      </c>
      <c r="F102" s="144" t="s">
        <v>2</v>
      </c>
      <c r="G102" s="135">
        <v>0</v>
      </c>
      <c r="H102" s="110">
        <f>G102*$E102</f>
        <v>0</v>
      </c>
      <c r="I102" s="138">
        <v>0</v>
      </c>
      <c r="J102" s="44">
        <f>I102*$E102</f>
        <v>0</v>
      </c>
      <c r="K102" s="38">
        <f>G102+I102</f>
        <v>0</v>
      </c>
      <c r="L102" s="44">
        <f>K102*$E102</f>
        <v>0</v>
      </c>
    </row>
    <row r="103" spans="1:12" ht="12.75" customHeight="1">
      <c r="A103" s="52"/>
      <c r="B103" s="151" t="s">
        <v>327</v>
      </c>
      <c r="C103" s="55"/>
      <c r="D103" s="148" t="s">
        <v>1</v>
      </c>
      <c r="E103" s="142">
        <v>0</v>
      </c>
      <c r="F103" s="145" t="s">
        <v>2</v>
      </c>
      <c r="G103" s="136">
        <v>0</v>
      </c>
      <c r="H103" s="111">
        <f aca="true" t="shared" si="28" ref="H103:H109">G103*$E103</f>
        <v>0</v>
      </c>
      <c r="I103" s="139">
        <v>0</v>
      </c>
      <c r="J103" s="45">
        <f aca="true" t="shared" si="29" ref="J103:J109">I103*$E103</f>
        <v>0</v>
      </c>
      <c r="K103" s="39">
        <f aca="true" t="shared" si="30" ref="K103:K109">G103+I103</f>
        <v>0</v>
      </c>
      <c r="L103" s="45">
        <f aca="true" t="shared" si="31" ref="L103:L109">K103*$E103</f>
        <v>0</v>
      </c>
    </row>
    <row r="104" spans="1:12" ht="12.75" customHeight="1">
      <c r="A104" s="52"/>
      <c r="B104" s="151" t="s">
        <v>327</v>
      </c>
      <c r="C104" s="55"/>
      <c r="D104" s="148" t="s">
        <v>1</v>
      </c>
      <c r="E104" s="142">
        <v>0</v>
      </c>
      <c r="F104" s="145" t="s">
        <v>2</v>
      </c>
      <c r="G104" s="136">
        <v>0</v>
      </c>
      <c r="H104" s="111">
        <f t="shared" si="28"/>
        <v>0</v>
      </c>
      <c r="I104" s="139">
        <v>0</v>
      </c>
      <c r="J104" s="45">
        <f t="shared" si="29"/>
        <v>0</v>
      </c>
      <c r="K104" s="39">
        <f t="shared" si="30"/>
        <v>0</v>
      </c>
      <c r="L104" s="45">
        <f t="shared" si="31"/>
        <v>0</v>
      </c>
    </row>
    <row r="105" spans="1:12" ht="12.75" customHeight="1">
      <c r="A105" s="52"/>
      <c r="B105" s="151" t="s">
        <v>327</v>
      </c>
      <c r="C105" s="55"/>
      <c r="D105" s="148" t="s">
        <v>1</v>
      </c>
      <c r="E105" s="142">
        <v>0</v>
      </c>
      <c r="F105" s="145" t="s">
        <v>2</v>
      </c>
      <c r="G105" s="136">
        <v>0</v>
      </c>
      <c r="H105" s="111">
        <f t="shared" si="28"/>
        <v>0</v>
      </c>
      <c r="I105" s="139">
        <v>0</v>
      </c>
      <c r="J105" s="45">
        <f t="shared" si="29"/>
        <v>0</v>
      </c>
      <c r="K105" s="39">
        <f t="shared" si="30"/>
        <v>0</v>
      </c>
      <c r="L105" s="45">
        <f t="shared" si="31"/>
        <v>0</v>
      </c>
    </row>
    <row r="106" spans="1:12" ht="12.75" customHeight="1">
      <c r="A106" s="52"/>
      <c r="B106" s="151" t="s">
        <v>327</v>
      </c>
      <c r="C106" s="55"/>
      <c r="D106" s="148" t="s">
        <v>1</v>
      </c>
      <c r="E106" s="142">
        <v>0</v>
      </c>
      <c r="F106" s="145" t="s">
        <v>2</v>
      </c>
      <c r="G106" s="136">
        <v>0</v>
      </c>
      <c r="H106" s="111">
        <f t="shared" si="28"/>
        <v>0</v>
      </c>
      <c r="I106" s="139">
        <v>0</v>
      </c>
      <c r="J106" s="45">
        <f t="shared" si="29"/>
        <v>0</v>
      </c>
      <c r="K106" s="39">
        <f t="shared" si="30"/>
        <v>0</v>
      </c>
      <c r="L106" s="45">
        <f t="shared" si="31"/>
        <v>0</v>
      </c>
    </row>
    <row r="107" spans="1:12" ht="12.75" customHeight="1">
      <c r="A107" s="52"/>
      <c r="B107" s="151" t="s">
        <v>327</v>
      </c>
      <c r="C107" s="55"/>
      <c r="D107" s="148" t="s">
        <v>1</v>
      </c>
      <c r="E107" s="142">
        <v>0</v>
      </c>
      <c r="F107" s="145" t="s">
        <v>2</v>
      </c>
      <c r="G107" s="136">
        <v>0</v>
      </c>
      <c r="H107" s="111">
        <f t="shared" si="28"/>
        <v>0</v>
      </c>
      <c r="I107" s="139">
        <v>0</v>
      </c>
      <c r="J107" s="45">
        <f t="shared" si="29"/>
        <v>0</v>
      </c>
      <c r="K107" s="39">
        <f t="shared" si="30"/>
        <v>0</v>
      </c>
      <c r="L107" s="45">
        <f t="shared" si="31"/>
        <v>0</v>
      </c>
    </row>
    <row r="108" spans="1:12" ht="12.75" customHeight="1">
      <c r="A108" s="52"/>
      <c r="B108" s="151" t="s">
        <v>327</v>
      </c>
      <c r="C108" s="55"/>
      <c r="D108" s="148" t="s">
        <v>1</v>
      </c>
      <c r="E108" s="142">
        <v>0</v>
      </c>
      <c r="F108" s="145" t="s">
        <v>2</v>
      </c>
      <c r="G108" s="136">
        <v>0</v>
      </c>
      <c r="H108" s="111">
        <f t="shared" si="28"/>
        <v>0</v>
      </c>
      <c r="I108" s="139">
        <v>0</v>
      </c>
      <c r="J108" s="45">
        <f t="shared" si="29"/>
        <v>0</v>
      </c>
      <c r="K108" s="39">
        <f t="shared" si="30"/>
        <v>0</v>
      </c>
      <c r="L108" s="45">
        <f t="shared" si="31"/>
        <v>0</v>
      </c>
    </row>
    <row r="109" spans="1:12" ht="12.75" customHeight="1" thickBot="1">
      <c r="A109" s="53"/>
      <c r="B109" s="152" t="s">
        <v>327</v>
      </c>
      <c r="C109" s="56"/>
      <c r="D109" s="149" t="s">
        <v>1</v>
      </c>
      <c r="E109" s="143">
        <v>0</v>
      </c>
      <c r="F109" s="146" t="s">
        <v>2</v>
      </c>
      <c r="G109" s="137">
        <v>0</v>
      </c>
      <c r="H109" s="112">
        <f t="shared" si="28"/>
        <v>0</v>
      </c>
      <c r="I109" s="140">
        <v>0</v>
      </c>
      <c r="J109" s="46">
        <f t="shared" si="29"/>
        <v>0</v>
      </c>
      <c r="K109" s="40">
        <f t="shared" si="30"/>
        <v>0</v>
      </c>
      <c r="L109" s="46">
        <f t="shared" si="31"/>
        <v>0</v>
      </c>
    </row>
    <row r="110" spans="1:12" s="261" customFormat="1" ht="14.25" customHeight="1" thickBot="1" thickTop="1">
      <c r="A110" s="352" t="s">
        <v>250</v>
      </c>
      <c r="B110" s="353"/>
      <c r="C110" s="353"/>
      <c r="D110" s="254" t="str">
        <f>D101</f>
        <v>SYSTEM TESTING &amp; BALANCING</v>
      </c>
      <c r="E110" s="248">
        <f>'Project Cost Summary'!$D$7</f>
        <v>0</v>
      </c>
      <c r="F110" s="252" t="str">
        <f>'Project Cost Summary'!$E$7</f>
        <v>Unit</v>
      </c>
      <c r="G110" s="170" t="e">
        <f>H110/E110</f>
        <v>#DIV/0!</v>
      </c>
      <c r="H110" s="168">
        <f>SUM(H102:H109)</f>
        <v>0</v>
      </c>
      <c r="I110" s="171" t="e">
        <f>J110/E110</f>
        <v>#DIV/0!</v>
      </c>
      <c r="J110" s="168">
        <f>SUM(J102:J109)</f>
        <v>0</v>
      </c>
      <c r="K110" s="171" t="e">
        <f>L110/E110</f>
        <v>#DIV/0!</v>
      </c>
      <c r="L110" s="168">
        <f>SUM(L102:L109)</f>
        <v>0</v>
      </c>
    </row>
    <row r="111" ht="6" customHeight="1" thickBot="1" thickTop="1"/>
    <row r="112" spans="1:12" ht="15" customHeight="1" thickBot="1" thickTop="1">
      <c r="A112" s="346" t="s">
        <v>13</v>
      </c>
      <c r="B112" s="347"/>
      <c r="C112" s="348"/>
      <c r="D112" s="354" t="s">
        <v>1</v>
      </c>
      <c r="E112" s="356" t="s">
        <v>6</v>
      </c>
      <c r="F112" s="358" t="s">
        <v>2</v>
      </c>
      <c r="G112" s="360" t="s">
        <v>247</v>
      </c>
      <c r="H112" s="361"/>
      <c r="I112" s="360" t="s">
        <v>248</v>
      </c>
      <c r="J112" s="362"/>
      <c r="K112" s="344" t="s">
        <v>249</v>
      </c>
      <c r="L112" s="345"/>
    </row>
    <row r="113" spans="1:12" ht="30" customHeight="1" thickBot="1">
      <c r="A113" s="349"/>
      <c r="B113" s="350"/>
      <c r="C113" s="351"/>
      <c r="D113" s="355"/>
      <c r="E113" s="357"/>
      <c r="F113" s="359"/>
      <c r="G113" s="155" t="s">
        <v>245</v>
      </c>
      <c r="H113" s="156" t="s">
        <v>244</v>
      </c>
      <c r="I113" s="157" t="s">
        <v>300</v>
      </c>
      <c r="J113" s="156" t="s">
        <v>301</v>
      </c>
      <c r="K113" s="158" t="s">
        <v>246</v>
      </c>
      <c r="L113" s="159" t="s">
        <v>12</v>
      </c>
    </row>
    <row r="114" spans="1:12" ht="14.25" thickBot="1" thickTop="1">
      <c r="A114" s="50" t="s">
        <v>146</v>
      </c>
      <c r="B114" s="18"/>
      <c r="C114" s="18"/>
      <c r="D114" s="19" t="s">
        <v>147</v>
      </c>
      <c r="E114" s="176"/>
      <c r="F114" s="177"/>
      <c r="G114" s="36"/>
      <c r="H114" s="43"/>
      <c r="I114" s="37"/>
      <c r="J114" s="43"/>
      <c r="K114" s="37"/>
      <c r="L114" s="43"/>
    </row>
    <row r="115" spans="1:12" s="12" customFormat="1" ht="12.75" customHeight="1">
      <c r="A115" s="51"/>
      <c r="B115" s="150" t="s">
        <v>327</v>
      </c>
      <c r="C115" s="54"/>
      <c r="D115" s="147" t="s">
        <v>1</v>
      </c>
      <c r="E115" s="141">
        <v>0</v>
      </c>
      <c r="F115" s="144" t="s">
        <v>2</v>
      </c>
      <c r="G115" s="135">
        <v>0</v>
      </c>
      <c r="H115" s="110">
        <f>G115*$E115</f>
        <v>0</v>
      </c>
      <c r="I115" s="138">
        <v>0</v>
      </c>
      <c r="J115" s="44">
        <f>I115*$E115</f>
        <v>0</v>
      </c>
      <c r="K115" s="38">
        <f>G115+I115</f>
        <v>0</v>
      </c>
      <c r="L115" s="44">
        <f>K115*$E115</f>
        <v>0</v>
      </c>
    </row>
    <row r="116" spans="1:12" s="12" customFormat="1" ht="12.75" customHeight="1">
      <c r="A116" s="52"/>
      <c r="B116" s="151" t="s">
        <v>327</v>
      </c>
      <c r="C116" s="55"/>
      <c r="D116" s="148" t="s">
        <v>1</v>
      </c>
      <c r="E116" s="142">
        <v>0</v>
      </c>
      <c r="F116" s="145" t="s">
        <v>2</v>
      </c>
      <c r="G116" s="136">
        <v>0</v>
      </c>
      <c r="H116" s="111">
        <f aca="true" t="shared" si="32" ref="H116:H122">G116*$E116</f>
        <v>0</v>
      </c>
      <c r="I116" s="139">
        <v>0</v>
      </c>
      <c r="J116" s="45">
        <f aca="true" t="shared" si="33" ref="J116:J122">I116*$E116</f>
        <v>0</v>
      </c>
      <c r="K116" s="39">
        <f aca="true" t="shared" si="34" ref="K116:K122">G116+I116</f>
        <v>0</v>
      </c>
      <c r="L116" s="45">
        <f aca="true" t="shared" si="35" ref="L116:L122">K116*$E116</f>
        <v>0</v>
      </c>
    </row>
    <row r="117" spans="1:12" s="12" customFormat="1" ht="12.75" customHeight="1">
      <c r="A117" s="52"/>
      <c r="B117" s="151" t="s">
        <v>327</v>
      </c>
      <c r="C117" s="55"/>
      <c r="D117" s="148" t="s">
        <v>1</v>
      </c>
      <c r="E117" s="142">
        <v>0</v>
      </c>
      <c r="F117" s="145" t="s">
        <v>2</v>
      </c>
      <c r="G117" s="136">
        <v>0</v>
      </c>
      <c r="H117" s="111">
        <f t="shared" si="32"/>
        <v>0</v>
      </c>
      <c r="I117" s="139">
        <v>0</v>
      </c>
      <c r="J117" s="45">
        <f t="shared" si="33"/>
        <v>0</v>
      </c>
      <c r="K117" s="39">
        <f t="shared" si="34"/>
        <v>0</v>
      </c>
      <c r="L117" s="45">
        <f t="shared" si="35"/>
        <v>0</v>
      </c>
    </row>
    <row r="118" spans="1:12" s="12" customFormat="1" ht="12.75" customHeight="1">
      <c r="A118" s="52"/>
      <c r="B118" s="151" t="s">
        <v>327</v>
      </c>
      <c r="C118" s="55"/>
      <c r="D118" s="148" t="s">
        <v>1</v>
      </c>
      <c r="E118" s="142">
        <v>0</v>
      </c>
      <c r="F118" s="145" t="s">
        <v>2</v>
      </c>
      <c r="G118" s="136">
        <v>0</v>
      </c>
      <c r="H118" s="111">
        <f t="shared" si="32"/>
        <v>0</v>
      </c>
      <c r="I118" s="139">
        <v>0</v>
      </c>
      <c r="J118" s="45">
        <f t="shared" si="33"/>
        <v>0</v>
      </c>
      <c r="K118" s="39">
        <f t="shared" si="34"/>
        <v>0</v>
      </c>
      <c r="L118" s="45">
        <f t="shared" si="35"/>
        <v>0</v>
      </c>
    </row>
    <row r="119" spans="1:12" s="12" customFormat="1" ht="12.75" customHeight="1">
      <c r="A119" s="52"/>
      <c r="B119" s="151" t="s">
        <v>327</v>
      </c>
      <c r="C119" s="55"/>
      <c r="D119" s="148" t="s">
        <v>1</v>
      </c>
      <c r="E119" s="142">
        <v>0</v>
      </c>
      <c r="F119" s="145" t="s">
        <v>2</v>
      </c>
      <c r="G119" s="136">
        <v>0</v>
      </c>
      <c r="H119" s="111">
        <f t="shared" si="32"/>
        <v>0</v>
      </c>
      <c r="I119" s="139">
        <v>0</v>
      </c>
      <c r="J119" s="45">
        <f t="shared" si="33"/>
        <v>0</v>
      </c>
      <c r="K119" s="39">
        <f t="shared" si="34"/>
        <v>0</v>
      </c>
      <c r="L119" s="45">
        <f t="shared" si="35"/>
        <v>0</v>
      </c>
    </row>
    <row r="120" spans="1:12" s="12" customFormat="1" ht="12.75" customHeight="1">
      <c r="A120" s="52"/>
      <c r="B120" s="151" t="s">
        <v>327</v>
      </c>
      <c r="C120" s="55"/>
      <c r="D120" s="148" t="s">
        <v>1</v>
      </c>
      <c r="E120" s="142">
        <v>0</v>
      </c>
      <c r="F120" s="145" t="s">
        <v>2</v>
      </c>
      <c r="G120" s="136">
        <v>0</v>
      </c>
      <c r="H120" s="111">
        <f t="shared" si="32"/>
        <v>0</v>
      </c>
      <c r="I120" s="139">
        <v>0</v>
      </c>
      <c r="J120" s="45">
        <f t="shared" si="33"/>
        <v>0</v>
      </c>
      <c r="K120" s="39">
        <f t="shared" si="34"/>
        <v>0</v>
      </c>
      <c r="L120" s="45">
        <f t="shared" si="35"/>
        <v>0</v>
      </c>
    </row>
    <row r="121" spans="1:12" s="12" customFormat="1" ht="12.75" customHeight="1">
      <c r="A121" s="52"/>
      <c r="B121" s="151" t="s">
        <v>327</v>
      </c>
      <c r="C121" s="55"/>
      <c r="D121" s="148" t="s">
        <v>1</v>
      </c>
      <c r="E121" s="142">
        <v>0</v>
      </c>
      <c r="F121" s="145" t="s">
        <v>2</v>
      </c>
      <c r="G121" s="136">
        <v>0</v>
      </c>
      <c r="H121" s="111">
        <f t="shared" si="32"/>
        <v>0</v>
      </c>
      <c r="I121" s="139">
        <v>0</v>
      </c>
      <c r="J121" s="45">
        <f t="shared" si="33"/>
        <v>0</v>
      </c>
      <c r="K121" s="39">
        <f t="shared" si="34"/>
        <v>0</v>
      </c>
      <c r="L121" s="45">
        <f t="shared" si="35"/>
        <v>0</v>
      </c>
    </row>
    <row r="122" spans="1:12" s="12" customFormat="1" ht="12.75" customHeight="1" thickBot="1">
      <c r="A122" s="53"/>
      <c r="B122" s="152" t="s">
        <v>327</v>
      </c>
      <c r="C122" s="56"/>
      <c r="D122" s="149" t="s">
        <v>1</v>
      </c>
      <c r="E122" s="143">
        <v>0</v>
      </c>
      <c r="F122" s="146" t="s">
        <v>2</v>
      </c>
      <c r="G122" s="137">
        <v>0</v>
      </c>
      <c r="H122" s="112">
        <f t="shared" si="32"/>
        <v>0</v>
      </c>
      <c r="I122" s="140">
        <v>0</v>
      </c>
      <c r="J122" s="46">
        <f t="shared" si="33"/>
        <v>0</v>
      </c>
      <c r="K122" s="40">
        <f t="shared" si="34"/>
        <v>0</v>
      </c>
      <c r="L122" s="46">
        <f t="shared" si="35"/>
        <v>0</v>
      </c>
    </row>
    <row r="123" spans="1:12" s="261" customFormat="1" ht="14.25" customHeight="1" thickBot="1" thickTop="1">
      <c r="A123" s="352" t="s">
        <v>250</v>
      </c>
      <c r="B123" s="353"/>
      <c r="C123" s="353"/>
      <c r="D123" s="254" t="str">
        <f>D114</f>
        <v>OTHER HVAC SYSTEMS &amp; EQUIPMENT</v>
      </c>
      <c r="E123" s="248">
        <f>'Project Cost Summary'!$D$7</f>
        <v>0</v>
      </c>
      <c r="F123" s="252" t="str">
        <f>'Project Cost Summary'!$E$7</f>
        <v>Unit</v>
      </c>
      <c r="G123" s="170" t="e">
        <f>H123/E123</f>
        <v>#DIV/0!</v>
      </c>
      <c r="H123" s="168">
        <f>SUM(H115:H122)</f>
        <v>0</v>
      </c>
      <c r="I123" s="171" t="e">
        <f>J123/E123</f>
        <v>#DIV/0!</v>
      </c>
      <c r="J123" s="168">
        <f>SUM(J115:J122)</f>
        <v>0</v>
      </c>
      <c r="K123" s="171" t="e">
        <f>L123/E123</f>
        <v>#DIV/0!</v>
      </c>
      <c r="L123" s="168">
        <f>SUM(L115:L122)</f>
        <v>0</v>
      </c>
    </row>
    <row r="124" spans="1:4" ht="39.75" customHeight="1" thickBot="1" thickTop="1">
      <c r="A124" s="13" t="str">
        <f>A6</f>
        <v>Summary Item </v>
      </c>
      <c r="B124" s="13"/>
      <c r="C124" s="182" t="str">
        <f>C6</f>
        <v>D30</v>
      </c>
      <c r="D124" s="13" t="str">
        <f>D6</f>
        <v>HVAC</v>
      </c>
    </row>
    <row r="125" spans="1:12" ht="15" customHeight="1" thickBot="1" thickTop="1">
      <c r="A125" s="346" t="s">
        <v>13</v>
      </c>
      <c r="B125" s="347"/>
      <c r="C125" s="348"/>
      <c r="D125" s="354" t="s">
        <v>1</v>
      </c>
      <c r="E125" s="356" t="s">
        <v>6</v>
      </c>
      <c r="F125" s="358" t="s">
        <v>2</v>
      </c>
      <c r="G125" s="360" t="s">
        <v>247</v>
      </c>
      <c r="H125" s="361"/>
      <c r="I125" s="360" t="s">
        <v>248</v>
      </c>
      <c r="J125" s="362"/>
      <c r="K125" s="344" t="s">
        <v>249</v>
      </c>
      <c r="L125" s="345"/>
    </row>
    <row r="126" spans="1:12" ht="30" customHeight="1" thickBot="1">
      <c r="A126" s="349"/>
      <c r="B126" s="350"/>
      <c r="C126" s="351"/>
      <c r="D126" s="355"/>
      <c r="E126" s="357"/>
      <c r="F126" s="359"/>
      <c r="G126" s="155" t="s">
        <v>245</v>
      </c>
      <c r="H126" s="156" t="s">
        <v>244</v>
      </c>
      <c r="I126" s="157" t="s">
        <v>300</v>
      </c>
      <c r="J126" s="156" t="s">
        <v>301</v>
      </c>
      <c r="K126" s="158" t="s">
        <v>246</v>
      </c>
      <c r="L126" s="159" t="s">
        <v>12</v>
      </c>
    </row>
    <row r="127" spans="1:12" ht="15" customHeight="1" thickBot="1" thickTop="1">
      <c r="A127" s="178"/>
      <c r="B127" s="179"/>
      <c r="C127" s="179"/>
      <c r="D127" s="179"/>
      <c r="E127" s="179"/>
      <c r="F127" s="179"/>
      <c r="G127" s="180"/>
      <c r="H127" s="179"/>
      <c r="I127" s="180"/>
      <c r="J127" s="179"/>
      <c r="K127" s="180"/>
      <c r="L127" s="181"/>
    </row>
    <row r="128" spans="1:12" s="261" customFormat="1" ht="15" customHeight="1" thickBot="1">
      <c r="A128" s="373" t="str">
        <f>C6</f>
        <v>D30</v>
      </c>
      <c r="B128" s="374"/>
      <c r="C128" s="375"/>
      <c r="D128" s="275" t="str">
        <f>D6</f>
        <v>HVAC</v>
      </c>
      <c r="E128" s="249">
        <f>'Project Cost Summary'!$D$7</f>
        <v>0</v>
      </c>
      <c r="F128" s="253" t="str">
        <f>'Project Cost Summary'!$E$7</f>
        <v>Unit</v>
      </c>
      <c r="G128" s="276" t="e">
        <f>H128/E128</f>
        <v>#DIV/0!</v>
      </c>
      <c r="H128" s="277">
        <f>H19+H32+H45+H58+H71+H84+H97+H110+H123</f>
        <v>0</v>
      </c>
      <c r="I128" s="278" t="e">
        <f>J128/E128</f>
        <v>#DIV/0!</v>
      </c>
      <c r="J128" s="277">
        <f>J19+J32+J45+J58+J71+J84+J97+J110+J123</f>
        <v>0</v>
      </c>
      <c r="K128" s="279" t="e">
        <f>L128/E128</f>
        <v>#DIV/0!</v>
      </c>
      <c r="L128" s="280">
        <f>L19+L32+L45+L58+L71+L84+L97+L110+L123</f>
        <v>0</v>
      </c>
    </row>
    <row r="129" ht="13.5" thickTop="1"/>
  </sheetData>
  <sheetProtection password="CA99" sheet="1" objects="1" scenarios="1" formatCells="0" formatRows="0" selectLockedCells="1"/>
  <mergeCells count="88">
    <mergeCell ref="A110:C110"/>
    <mergeCell ref="A112:C113"/>
    <mergeCell ref="A123:C123"/>
    <mergeCell ref="A86:C87"/>
    <mergeCell ref="A128:C128"/>
    <mergeCell ref="A32:C32"/>
    <mergeCell ref="A84:C84"/>
    <mergeCell ref="A99:C100"/>
    <mergeCell ref="A97:C97"/>
    <mergeCell ref="A21:C22"/>
    <mergeCell ref="A34:C35"/>
    <mergeCell ref="A45:C45"/>
    <mergeCell ref="A60:C61"/>
    <mergeCell ref="A71:C71"/>
    <mergeCell ref="A73:C74"/>
    <mergeCell ref="A47:C48"/>
    <mergeCell ref="A58:C58"/>
    <mergeCell ref="D34:D35"/>
    <mergeCell ref="G99:H99"/>
    <mergeCell ref="I99:J99"/>
    <mergeCell ref="K99:L99"/>
    <mergeCell ref="D112:D113"/>
    <mergeCell ref="E112:E113"/>
    <mergeCell ref="F112:F113"/>
    <mergeCell ref="G112:H112"/>
    <mergeCell ref="I112:J112"/>
    <mergeCell ref="K112:L112"/>
    <mergeCell ref="A8:C9"/>
    <mergeCell ref="A19:C19"/>
    <mergeCell ref="F8:F9"/>
    <mergeCell ref="E8:E9"/>
    <mergeCell ref="D8:D9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E34:E35"/>
    <mergeCell ref="F34:F35"/>
    <mergeCell ref="G34:H34"/>
    <mergeCell ref="I34:J34"/>
    <mergeCell ref="K34:L34"/>
    <mergeCell ref="I86:J86"/>
    <mergeCell ref="K86:L86"/>
    <mergeCell ref="I60:J60"/>
    <mergeCell ref="K60:L60"/>
    <mergeCell ref="I47:J47"/>
    <mergeCell ref="D47:D48"/>
    <mergeCell ref="E47:E48"/>
    <mergeCell ref="F47:F48"/>
    <mergeCell ref="G47:H47"/>
    <mergeCell ref="K73:L73"/>
    <mergeCell ref="K47:L47"/>
    <mergeCell ref="D60:D61"/>
    <mergeCell ref="E60:E61"/>
    <mergeCell ref="F60:F61"/>
    <mergeCell ref="G60:H60"/>
    <mergeCell ref="D73:D74"/>
    <mergeCell ref="E73:E74"/>
    <mergeCell ref="F73:F74"/>
    <mergeCell ref="G73:H73"/>
    <mergeCell ref="I73:J73"/>
    <mergeCell ref="D86:D87"/>
    <mergeCell ref="E86:E87"/>
    <mergeCell ref="F86:F87"/>
    <mergeCell ref="G86:H86"/>
    <mergeCell ref="D99:D100"/>
    <mergeCell ref="E99:E100"/>
    <mergeCell ref="F99:F100"/>
    <mergeCell ref="K125:L125"/>
    <mergeCell ref="A125:C126"/>
    <mergeCell ref="D125:D126"/>
    <mergeCell ref="E125:E126"/>
    <mergeCell ref="F125:F126"/>
    <mergeCell ref="G125:H125"/>
    <mergeCell ref="I125:J125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4" manualBreakCount="4">
    <brk id="32" max="11" man="1"/>
    <brk id="58" max="11" man="1"/>
    <brk id="84" max="11" man="1"/>
    <brk id="110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Summary'!B21</f>
        <v>D40</v>
      </c>
      <c r="D6" s="15" t="str">
        <f>'Project Cost Summary'!C21</f>
        <v>Fire Protection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148</v>
      </c>
      <c r="B10" s="18"/>
      <c r="C10" s="18"/>
      <c r="D10" s="57" t="s">
        <v>149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FIRE PROTECTION SPRINKLERS SYSTEMS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150</v>
      </c>
      <c r="B23" s="18"/>
      <c r="C23" s="18"/>
      <c r="D23" s="19" t="s">
        <v>151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STANDPIPE &amp; HOSE SYSTEMS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152</v>
      </c>
      <c r="B36" s="18"/>
      <c r="C36" s="18"/>
      <c r="D36" s="19" t="s">
        <v>153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FIRE PROTECTION SPECIALTIES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154</v>
      </c>
      <c r="B49" s="18"/>
      <c r="C49" s="18"/>
      <c r="D49" s="19" t="s">
        <v>155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OTHER FIRE PROTECTION SYSTEMS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76" t="s">
        <v>247</v>
      </c>
      <c r="H73" s="377"/>
      <c r="I73" s="376" t="s">
        <v>248</v>
      </c>
      <c r="J73" s="378"/>
      <c r="K73" s="344" t="s">
        <v>249</v>
      </c>
      <c r="L73" s="345"/>
    </row>
    <row r="74" spans="1:12" ht="27.75" customHeight="1" thickBot="1" thickTop="1">
      <c r="A74" s="349"/>
      <c r="B74" s="350"/>
      <c r="C74" s="351"/>
      <c r="D74" s="355"/>
      <c r="E74" s="357"/>
      <c r="F74" s="359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D40</v>
      </c>
      <c r="D85" s="13" t="str">
        <f>D6</f>
        <v>Fire Protection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D40</v>
      </c>
      <c r="B89" s="364"/>
      <c r="C89" s="365"/>
      <c r="D89" s="255" t="str">
        <f>D6</f>
        <v>Fire Protection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32:C32"/>
    <mergeCell ref="A19:C19"/>
    <mergeCell ref="D34:D35"/>
    <mergeCell ref="A8:C9"/>
    <mergeCell ref="A21:C22"/>
    <mergeCell ref="F8:F9"/>
    <mergeCell ref="E8:E9"/>
    <mergeCell ref="D8:D9"/>
    <mergeCell ref="E34:E35"/>
    <mergeCell ref="F34:F35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71:C71"/>
    <mergeCell ref="A58:C58"/>
    <mergeCell ref="A45:C45"/>
    <mergeCell ref="I60:J60"/>
    <mergeCell ref="K60:L60"/>
    <mergeCell ref="I73:J73"/>
    <mergeCell ref="A47:C48"/>
    <mergeCell ref="A60:C61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4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Summary'!B22</f>
        <v>D50</v>
      </c>
      <c r="D6" s="15" t="str">
        <f>'Project Cost Summary'!C22</f>
        <v>Electrical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156</v>
      </c>
      <c r="B10" s="18"/>
      <c r="C10" s="18"/>
      <c r="D10" s="57" t="s">
        <v>157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ELECTRICAL SERVICE &amp; DISTRIBUTION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158</v>
      </c>
      <c r="B23" s="18"/>
      <c r="C23" s="18"/>
      <c r="D23" s="19" t="s">
        <v>159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LIGHTING &amp; BRANCH WIRING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160</v>
      </c>
      <c r="B36" s="18"/>
      <c r="C36" s="18"/>
      <c r="D36" s="19" t="s">
        <v>161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COMMUNICATIONS &amp; SECURITY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162</v>
      </c>
      <c r="B49" s="18"/>
      <c r="C49" s="18"/>
      <c r="D49" s="19" t="s">
        <v>163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SPECIAL ELECTRICAL SYSTEMS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164</v>
      </c>
      <c r="B62" s="18"/>
      <c r="C62" s="18"/>
      <c r="D62" s="19" t="s">
        <v>165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OTHER ELECTRICAL SYSTEMS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76" t="s">
        <v>247</v>
      </c>
      <c r="H73" s="377"/>
      <c r="I73" s="376" t="s">
        <v>248</v>
      </c>
      <c r="J73" s="378"/>
      <c r="K73" s="344" t="s">
        <v>249</v>
      </c>
      <c r="L73" s="345"/>
    </row>
    <row r="74" spans="1:12" ht="27.75" customHeight="1" thickBot="1" thickTop="1">
      <c r="A74" s="349"/>
      <c r="B74" s="350"/>
      <c r="C74" s="351"/>
      <c r="D74" s="355"/>
      <c r="E74" s="357"/>
      <c r="F74" s="359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D50</v>
      </c>
      <c r="D85" s="13" t="str">
        <f>D6</f>
        <v>Electrical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D50</v>
      </c>
      <c r="B89" s="364"/>
      <c r="C89" s="365"/>
      <c r="D89" s="255" t="str">
        <f>D6</f>
        <v>Electrical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/>
  <mergeCells count="64">
    <mergeCell ref="D34:D35"/>
    <mergeCell ref="A32:C32"/>
    <mergeCell ref="A19:C19"/>
    <mergeCell ref="A8:C9"/>
    <mergeCell ref="A21:C22"/>
    <mergeCell ref="F8:F9"/>
    <mergeCell ref="E8:E9"/>
    <mergeCell ref="D8:D9"/>
    <mergeCell ref="E34:E35"/>
    <mergeCell ref="F34:F35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71:C71"/>
    <mergeCell ref="A58:C58"/>
    <mergeCell ref="A45:C45"/>
    <mergeCell ref="I60:J60"/>
    <mergeCell ref="K60:L60"/>
    <mergeCell ref="I73:J73"/>
    <mergeCell ref="A47:C48"/>
    <mergeCell ref="A60:C61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Summary'!B23</f>
        <v>E10</v>
      </c>
      <c r="D6" s="15" t="str">
        <f>'Project Cost Summary'!C23</f>
        <v>Equipment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166</v>
      </c>
      <c r="B10" s="18"/>
      <c r="C10" s="18"/>
      <c r="D10" s="57" t="s">
        <v>167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COMMERCIAL EQUIPMENT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168</v>
      </c>
      <c r="B23" s="18"/>
      <c r="C23" s="18"/>
      <c r="D23" s="19" t="s">
        <v>169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INSTITUTIONAL EQUIPMENT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170</v>
      </c>
      <c r="B36" s="18"/>
      <c r="C36" s="18"/>
      <c r="D36" s="19" t="s">
        <v>173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VEHICULAR EQUIPMENT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171</v>
      </c>
      <c r="B49" s="18"/>
      <c r="C49" s="18"/>
      <c r="D49" s="19" t="s">
        <v>172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OTHER EQUIPMENT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76" t="s">
        <v>247</v>
      </c>
      <c r="H73" s="377"/>
      <c r="I73" s="376" t="s">
        <v>248</v>
      </c>
      <c r="J73" s="378"/>
      <c r="K73" s="344" t="s">
        <v>249</v>
      </c>
      <c r="L73" s="345"/>
    </row>
    <row r="74" spans="1:12" ht="27.75" customHeight="1" thickBot="1" thickTop="1">
      <c r="A74" s="349"/>
      <c r="B74" s="350"/>
      <c r="C74" s="351"/>
      <c r="D74" s="355"/>
      <c r="E74" s="357"/>
      <c r="F74" s="359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E10</v>
      </c>
      <c r="D85" s="13" t="str">
        <f>D6</f>
        <v>Equipment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E10</v>
      </c>
      <c r="B89" s="364"/>
      <c r="C89" s="365"/>
      <c r="D89" s="255" t="str">
        <f>D6</f>
        <v>Equipment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32:C32"/>
    <mergeCell ref="A19:C19"/>
    <mergeCell ref="D34:D35"/>
    <mergeCell ref="A8:C9"/>
    <mergeCell ref="A21:C22"/>
    <mergeCell ref="F8:F9"/>
    <mergeCell ref="E8:E9"/>
    <mergeCell ref="D8:D9"/>
    <mergeCell ref="E34:E35"/>
    <mergeCell ref="F34:F35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71:C71"/>
    <mergeCell ref="A58:C58"/>
    <mergeCell ref="A45:C45"/>
    <mergeCell ref="I60:J60"/>
    <mergeCell ref="K60:L60"/>
    <mergeCell ref="I73:J73"/>
    <mergeCell ref="A47:C48"/>
    <mergeCell ref="A60:C61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Summary'!B24</f>
        <v>E20</v>
      </c>
      <c r="D6" s="15" t="str">
        <f>'Project Cost Summary'!C24</f>
        <v>Furnishings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174</v>
      </c>
      <c r="B10" s="18"/>
      <c r="C10" s="18"/>
      <c r="D10" s="57" t="s">
        <v>175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FIXED FURNISHINGS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176</v>
      </c>
      <c r="B23" s="18"/>
      <c r="C23" s="18"/>
      <c r="D23" s="19" t="s">
        <v>177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MOVABLE FURNISHINGS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178</v>
      </c>
      <c r="B36" s="18"/>
      <c r="C36" s="18"/>
      <c r="D36" s="19" t="s">
        <v>179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OTHER FURNISHINGS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76" t="s">
        <v>247</v>
      </c>
      <c r="H73" s="377"/>
      <c r="I73" s="376" t="s">
        <v>248</v>
      </c>
      <c r="J73" s="378"/>
      <c r="K73" s="344" t="s">
        <v>249</v>
      </c>
      <c r="L73" s="345"/>
    </row>
    <row r="74" spans="1:12" ht="27.75" customHeight="1" thickBot="1" thickTop="1">
      <c r="A74" s="349"/>
      <c r="B74" s="350"/>
      <c r="C74" s="351"/>
      <c r="D74" s="355"/>
      <c r="E74" s="357"/>
      <c r="F74" s="359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E20</v>
      </c>
      <c r="D85" s="13" t="str">
        <f>D6</f>
        <v>Furnishings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E20</v>
      </c>
      <c r="B89" s="364"/>
      <c r="C89" s="365"/>
      <c r="D89" s="255" t="str">
        <f>D6</f>
        <v>Furnishings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/>
  <mergeCells count="64">
    <mergeCell ref="A32:C32"/>
    <mergeCell ref="A19:C19"/>
    <mergeCell ref="D34:D35"/>
    <mergeCell ref="A8:C9"/>
    <mergeCell ref="A21:C22"/>
    <mergeCell ref="F8:F9"/>
    <mergeCell ref="E8:E9"/>
    <mergeCell ref="D8:D9"/>
    <mergeCell ref="E34:E35"/>
    <mergeCell ref="F34:F35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71:C71"/>
    <mergeCell ref="A58:C58"/>
    <mergeCell ref="A45:C45"/>
    <mergeCell ref="I60:J60"/>
    <mergeCell ref="K60:L60"/>
    <mergeCell ref="I73:J73"/>
    <mergeCell ref="A47:C48"/>
    <mergeCell ref="A60:C61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Summary'!B25</f>
        <v>F10</v>
      </c>
      <c r="D6" s="15" t="str">
        <f>'Project Cost Summary'!C25</f>
        <v>Special Construction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180</v>
      </c>
      <c r="B10" s="18"/>
      <c r="C10" s="18"/>
      <c r="D10" s="57" t="s">
        <v>181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SPECIAL STRUCTURES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182</v>
      </c>
      <c r="B23" s="18"/>
      <c r="C23" s="18"/>
      <c r="D23" s="19" t="s">
        <v>183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INTEGRATED CONSTRUCTION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184</v>
      </c>
      <c r="B36" s="18"/>
      <c r="C36" s="18"/>
      <c r="D36" s="19" t="s">
        <v>252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SPECIAL CONSTRUCTION SYSTEMS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185</v>
      </c>
      <c r="B49" s="18"/>
      <c r="C49" s="18"/>
      <c r="D49" s="19" t="s">
        <v>186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SPECIAL FACILITIES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187</v>
      </c>
      <c r="B62" s="18"/>
      <c r="C62" s="18"/>
      <c r="D62" s="19" t="s">
        <v>188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SPECIAL CONTROLS &amp; INSTRUMENTATION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76" t="s">
        <v>247</v>
      </c>
      <c r="H73" s="377"/>
      <c r="I73" s="376" t="s">
        <v>248</v>
      </c>
      <c r="J73" s="378"/>
      <c r="K73" s="344" t="s">
        <v>249</v>
      </c>
      <c r="L73" s="345"/>
    </row>
    <row r="74" spans="1:12" ht="27.75" customHeight="1" thickBot="1" thickTop="1">
      <c r="A74" s="349"/>
      <c r="B74" s="350"/>
      <c r="C74" s="351"/>
      <c r="D74" s="355"/>
      <c r="E74" s="357"/>
      <c r="F74" s="359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F10</v>
      </c>
      <c r="D85" s="13" t="str">
        <f>D6</f>
        <v>Special Construction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F10</v>
      </c>
      <c r="B89" s="364"/>
      <c r="C89" s="365"/>
      <c r="D89" s="255" t="str">
        <f>D6</f>
        <v>Special Construction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D34:D35"/>
    <mergeCell ref="A32:C32"/>
    <mergeCell ref="A19:C19"/>
    <mergeCell ref="A8:C9"/>
    <mergeCell ref="A21:C22"/>
    <mergeCell ref="F8:F9"/>
    <mergeCell ref="E8:E9"/>
    <mergeCell ref="D8:D9"/>
    <mergeCell ref="E34:E35"/>
    <mergeCell ref="F34:F35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71:C71"/>
    <mergeCell ref="A58:C58"/>
    <mergeCell ref="A45:C45"/>
    <mergeCell ref="I60:J60"/>
    <mergeCell ref="K60:L60"/>
    <mergeCell ref="I73:J73"/>
    <mergeCell ref="A47:C48"/>
    <mergeCell ref="A60:C61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Summary'!B26</f>
        <v>F20</v>
      </c>
      <c r="D6" s="15" t="str">
        <f>'Project Cost Summary'!C26</f>
        <v>Selective Building Demolition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189</v>
      </c>
      <c r="B10" s="18"/>
      <c r="C10" s="18"/>
      <c r="D10" s="57" t="s">
        <v>190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BUILDING ELEMENTS DEMOLITION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191</v>
      </c>
      <c r="B23" s="18"/>
      <c r="C23" s="18"/>
      <c r="D23" s="19" t="s">
        <v>192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HAZARDOUS COMPONENTS ABATEMENT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76" t="s">
        <v>247</v>
      </c>
      <c r="H73" s="377"/>
      <c r="I73" s="376" t="s">
        <v>248</v>
      </c>
      <c r="J73" s="378"/>
      <c r="K73" s="344" t="s">
        <v>249</v>
      </c>
      <c r="L73" s="345"/>
    </row>
    <row r="74" spans="1:12" ht="27.75" customHeight="1" thickBot="1" thickTop="1">
      <c r="A74" s="349"/>
      <c r="B74" s="350"/>
      <c r="C74" s="351"/>
      <c r="D74" s="355"/>
      <c r="E74" s="357"/>
      <c r="F74" s="359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F20</v>
      </c>
      <c r="D85" s="13" t="str">
        <f>D6</f>
        <v>Selective Building Demolition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F20</v>
      </c>
      <c r="B89" s="364"/>
      <c r="C89" s="365"/>
      <c r="D89" s="255" t="str">
        <f>D6</f>
        <v>Selective Building Demolition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32:C32"/>
    <mergeCell ref="A19:C19"/>
    <mergeCell ref="F8:F9"/>
    <mergeCell ref="E8:E9"/>
    <mergeCell ref="D8:D9"/>
    <mergeCell ref="I86:J86"/>
    <mergeCell ref="G8:H8"/>
    <mergeCell ref="I8:J8"/>
    <mergeCell ref="D34:D35"/>
    <mergeCell ref="E34:E35"/>
    <mergeCell ref="K86:L86"/>
    <mergeCell ref="A89:C89"/>
    <mergeCell ref="A84:C84"/>
    <mergeCell ref="A58:C58"/>
    <mergeCell ref="A45:C45"/>
    <mergeCell ref="D47:D48"/>
    <mergeCell ref="E47:E48"/>
    <mergeCell ref="F47:F48"/>
    <mergeCell ref="E60:E61"/>
    <mergeCell ref="F60:F61"/>
    <mergeCell ref="K8:L8"/>
    <mergeCell ref="D21:D22"/>
    <mergeCell ref="E21:E22"/>
    <mergeCell ref="F21:F22"/>
    <mergeCell ref="G21:H21"/>
    <mergeCell ref="I21:J21"/>
    <mergeCell ref="K21:L21"/>
    <mergeCell ref="F34:F35"/>
    <mergeCell ref="G34:H34"/>
    <mergeCell ref="I34:J34"/>
    <mergeCell ref="K34:L34"/>
    <mergeCell ref="A73:C74"/>
    <mergeCell ref="A71:C71"/>
    <mergeCell ref="G47:H47"/>
    <mergeCell ref="I47:J47"/>
    <mergeCell ref="K47:L47"/>
    <mergeCell ref="D60:D61"/>
    <mergeCell ref="G60:H60"/>
    <mergeCell ref="I60:J60"/>
    <mergeCell ref="K60:L60"/>
    <mergeCell ref="D73:D74"/>
    <mergeCell ref="E73:E74"/>
    <mergeCell ref="F73:F74"/>
    <mergeCell ref="G73:H73"/>
    <mergeCell ref="I73:J73"/>
    <mergeCell ref="K73:L73"/>
    <mergeCell ref="A86:C87"/>
    <mergeCell ref="D86:D87"/>
    <mergeCell ref="E86:E87"/>
    <mergeCell ref="F86:F87"/>
    <mergeCell ref="G86:H86"/>
    <mergeCell ref="A8:C9"/>
    <mergeCell ref="A21:C22"/>
    <mergeCell ref="A34:C35"/>
    <mergeCell ref="A47:C48"/>
    <mergeCell ref="A60:C61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85" zoomScaleNormal="85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40.7109375" style="0" customWidth="1"/>
    <col min="4" max="9" width="16.7109375" style="0" customWidth="1"/>
    <col min="10" max="10" width="0.5625" style="0" customWidth="1"/>
    <col min="11" max="12" width="16.7109375" style="0" customWidth="1"/>
    <col min="15" max="15" width="10.421875" style="0" bestFit="1" customWidth="1"/>
  </cols>
  <sheetData>
    <row r="1" spans="1:12" ht="12" customHeight="1">
      <c r="A1" s="313" t="s">
        <v>335</v>
      </c>
      <c r="B1" s="313"/>
      <c r="C1" s="24" t="str">
        <f>'Basis of Estimate'!$D$4</f>
        <v>Project Name</v>
      </c>
      <c r="D1" s="25"/>
      <c r="E1" s="25"/>
      <c r="F1" s="25"/>
      <c r="H1" s="26"/>
      <c r="K1" s="26" t="s">
        <v>308</v>
      </c>
      <c r="L1" s="220" t="str">
        <f>'Basis of Estimate'!D9</f>
        <v>Estimator Name</v>
      </c>
    </row>
    <row r="2" spans="1:12" ht="12" customHeight="1">
      <c r="A2" s="313" t="s">
        <v>336</v>
      </c>
      <c r="B2" s="313"/>
      <c r="C2" s="24" t="str">
        <f>'Basis of Estimate'!$D$5</f>
        <v>Park Name</v>
      </c>
      <c r="D2" s="25"/>
      <c r="E2" s="25"/>
      <c r="F2" s="25"/>
      <c r="H2" s="26"/>
      <c r="K2" s="26" t="s">
        <v>309</v>
      </c>
      <c r="L2" s="221" t="str">
        <f>'Basis of Estimate'!D8</f>
        <v>Estimate Date</v>
      </c>
    </row>
    <row r="3" spans="1:12" ht="12" customHeight="1">
      <c r="A3" s="313" t="s">
        <v>337</v>
      </c>
      <c r="B3" s="313"/>
      <c r="C3" s="24" t="str">
        <f>'Basis of Estimate'!$D$6</f>
        <v>Park Code</v>
      </c>
      <c r="D3" s="25"/>
      <c r="E3" s="25"/>
      <c r="F3" s="25"/>
      <c r="H3" s="26"/>
      <c r="K3" s="26"/>
      <c r="L3" s="187"/>
    </row>
    <row r="4" spans="1:12" ht="12" customHeight="1">
      <c r="A4" s="313" t="s">
        <v>339</v>
      </c>
      <c r="B4" s="313"/>
      <c r="C4" s="24" t="str">
        <f>'Basis of Estimate'!D7</f>
        <v>TBD or PMIS number if known</v>
      </c>
      <c r="D4" s="25"/>
      <c r="E4" s="25"/>
      <c r="F4" s="25"/>
      <c r="H4" s="27"/>
      <c r="K4" s="26" t="s">
        <v>310</v>
      </c>
      <c r="L4" s="218" t="s">
        <v>340</v>
      </c>
    </row>
    <row r="5" spans="1:12" ht="12" customHeight="1" thickBot="1">
      <c r="A5" s="23"/>
      <c r="B5" s="23"/>
      <c r="C5" s="24"/>
      <c r="D5" s="25"/>
      <c r="E5" s="25"/>
      <c r="F5" s="25"/>
      <c r="H5" s="26"/>
      <c r="K5" s="26" t="s">
        <v>309</v>
      </c>
      <c r="L5" s="219" t="s">
        <v>341</v>
      </c>
    </row>
    <row r="6" spans="2:8" ht="12.75" customHeight="1">
      <c r="B6" s="104"/>
      <c r="C6" s="106" t="s">
        <v>312</v>
      </c>
      <c r="D6" s="107" t="s">
        <v>311</v>
      </c>
      <c r="E6" s="108" t="s">
        <v>313</v>
      </c>
      <c r="F6" s="25"/>
      <c r="H6" s="26"/>
    </row>
    <row r="7" spans="2:9" ht="12.75" customHeight="1" thickBot="1">
      <c r="B7" s="105"/>
      <c r="C7" s="202" t="s">
        <v>343</v>
      </c>
      <c r="D7" s="203">
        <v>0</v>
      </c>
      <c r="E7" s="204" t="s">
        <v>2</v>
      </c>
      <c r="F7" s="28"/>
      <c r="G7" s="28"/>
      <c r="H7" s="28"/>
      <c r="I7" s="25"/>
    </row>
    <row r="8" spans="1:9" ht="6" customHeight="1" thickBot="1">
      <c r="A8" s="28"/>
      <c r="B8" s="28"/>
      <c r="C8" s="29"/>
      <c r="D8" s="28"/>
      <c r="E8" s="28"/>
      <c r="F8" s="28"/>
      <c r="G8" s="28"/>
      <c r="H8" s="28"/>
      <c r="I8" s="25"/>
    </row>
    <row r="9" spans="1:12" s="30" customFormat="1" ht="27.75" customHeight="1" thickBot="1" thickTop="1">
      <c r="A9" s="189" t="s">
        <v>0</v>
      </c>
      <c r="B9" s="190" t="s">
        <v>293</v>
      </c>
      <c r="C9" s="191" t="s">
        <v>1</v>
      </c>
      <c r="D9" s="193" t="s">
        <v>245</v>
      </c>
      <c r="E9" s="192" t="s">
        <v>244</v>
      </c>
      <c r="F9" s="193" t="s">
        <v>303</v>
      </c>
      <c r="G9" s="194" t="s">
        <v>301</v>
      </c>
      <c r="H9" s="195" t="s">
        <v>305</v>
      </c>
      <c r="I9" s="196" t="s">
        <v>304</v>
      </c>
      <c r="J9" s="315"/>
      <c r="K9" s="197" t="s">
        <v>306</v>
      </c>
      <c r="L9" s="198" t="s">
        <v>307</v>
      </c>
    </row>
    <row r="10" spans="1:12" ht="12" customHeight="1" thickTop="1">
      <c r="A10" s="88">
        <v>1</v>
      </c>
      <c r="B10" s="89" t="s">
        <v>274</v>
      </c>
      <c r="C10" s="205" t="s">
        <v>275</v>
      </c>
      <c r="D10" s="99" t="e">
        <f>'A10 - Foundations'!G89</f>
        <v>#DIV/0!</v>
      </c>
      <c r="E10" s="100">
        <f>'A10 - Foundations'!H89</f>
        <v>0</v>
      </c>
      <c r="F10" s="101" t="e">
        <f>'A10 - Foundations'!I89</f>
        <v>#DIV/0!</v>
      </c>
      <c r="G10" s="102">
        <f>'A10 - Foundations'!J89</f>
        <v>0</v>
      </c>
      <c r="H10" s="292" t="e">
        <f>'A10 - Foundations'!K89</f>
        <v>#DIV/0!</v>
      </c>
      <c r="I10" s="95">
        <f>'A10 - Foundations'!L89</f>
        <v>0</v>
      </c>
      <c r="J10" s="316"/>
      <c r="K10" s="103" t="e">
        <f aca="true" t="shared" si="0" ref="K10:K34">H10*($I$55/$I$36)</f>
        <v>#DIV/0!</v>
      </c>
      <c r="L10" s="96" t="e">
        <f aca="true" t="shared" si="1" ref="L10:L34">I10*($I$55/$I$36)</f>
        <v>#DIV/0!</v>
      </c>
    </row>
    <row r="11" spans="1:12" ht="12" customHeight="1">
      <c r="A11" s="90">
        <v>2</v>
      </c>
      <c r="B11" s="89" t="s">
        <v>253</v>
      </c>
      <c r="C11" s="205" t="s">
        <v>276</v>
      </c>
      <c r="D11" s="99" t="e">
        <f>'A20 - Basement'!G89</f>
        <v>#DIV/0!</v>
      </c>
      <c r="E11" s="100">
        <f>'A20 - Basement'!H89</f>
        <v>0</v>
      </c>
      <c r="F11" s="101" t="e">
        <f>'A20 - Basement'!I89</f>
        <v>#DIV/0!</v>
      </c>
      <c r="G11" s="102">
        <f>'A20 - Basement'!J89</f>
        <v>0</v>
      </c>
      <c r="H11" s="292" t="e">
        <f>'A20 - Basement'!K89</f>
        <v>#DIV/0!</v>
      </c>
      <c r="I11" s="95">
        <f>'A20 - Basement'!L89</f>
        <v>0</v>
      </c>
      <c r="J11" s="316"/>
      <c r="K11" s="103" t="e">
        <f t="shared" si="0"/>
        <v>#DIV/0!</v>
      </c>
      <c r="L11" s="96" t="e">
        <f t="shared" si="1"/>
        <v>#DIV/0!</v>
      </c>
    </row>
    <row r="12" spans="1:12" ht="12" customHeight="1">
      <c r="A12" s="90">
        <v>3</v>
      </c>
      <c r="B12" s="89" t="s">
        <v>254</v>
      </c>
      <c r="C12" s="205" t="s">
        <v>277</v>
      </c>
      <c r="D12" s="99" t="e">
        <f>'B10 - Superstructure'!G89</f>
        <v>#DIV/0!</v>
      </c>
      <c r="E12" s="100">
        <f>'B10 - Superstructure'!H89</f>
        <v>0</v>
      </c>
      <c r="F12" s="101" t="e">
        <f>'B10 - Superstructure'!I89</f>
        <v>#DIV/0!</v>
      </c>
      <c r="G12" s="102">
        <f>'B10 - Superstructure'!J89</f>
        <v>0</v>
      </c>
      <c r="H12" s="292" t="e">
        <f>'B10 - Superstructure'!K89</f>
        <v>#DIV/0!</v>
      </c>
      <c r="I12" s="95">
        <f>'B10 - Superstructure'!L89</f>
        <v>0</v>
      </c>
      <c r="J12" s="316"/>
      <c r="K12" s="103" t="e">
        <f t="shared" si="0"/>
        <v>#DIV/0!</v>
      </c>
      <c r="L12" s="96" t="e">
        <f t="shared" si="1"/>
        <v>#DIV/0!</v>
      </c>
    </row>
    <row r="13" spans="1:12" ht="12" customHeight="1">
      <c r="A13" s="90">
        <v>4</v>
      </c>
      <c r="B13" s="89" t="s">
        <v>255</v>
      </c>
      <c r="C13" s="205" t="s">
        <v>278</v>
      </c>
      <c r="D13" s="99" t="e">
        <f>'B20 - Exterior Enclosure'!G89</f>
        <v>#DIV/0!</v>
      </c>
      <c r="E13" s="100">
        <f>'B20 - Exterior Enclosure'!H89</f>
        <v>0</v>
      </c>
      <c r="F13" s="101" t="e">
        <f>'B20 - Exterior Enclosure'!I89</f>
        <v>#DIV/0!</v>
      </c>
      <c r="G13" s="102">
        <f>'B20 - Exterior Enclosure'!J89</f>
        <v>0</v>
      </c>
      <c r="H13" s="292" t="e">
        <f>'B20 - Exterior Enclosure'!K89</f>
        <v>#DIV/0!</v>
      </c>
      <c r="I13" s="95">
        <f>'B20 - Exterior Enclosure'!L89</f>
        <v>0</v>
      </c>
      <c r="J13" s="316"/>
      <c r="K13" s="103" t="e">
        <f t="shared" si="0"/>
        <v>#DIV/0!</v>
      </c>
      <c r="L13" s="96" t="e">
        <f t="shared" si="1"/>
        <v>#DIV/0!</v>
      </c>
    </row>
    <row r="14" spans="1:12" ht="12" customHeight="1">
      <c r="A14" s="90">
        <v>5</v>
      </c>
      <c r="B14" s="89" t="s">
        <v>256</v>
      </c>
      <c r="C14" s="205" t="s">
        <v>279</v>
      </c>
      <c r="D14" s="99" t="e">
        <f>'B30 - Roofing'!G89</f>
        <v>#DIV/0!</v>
      </c>
      <c r="E14" s="100">
        <f>'B30 - Roofing'!H89</f>
        <v>0</v>
      </c>
      <c r="F14" s="101" t="e">
        <f>'B30 - Roofing'!I89</f>
        <v>#DIV/0!</v>
      </c>
      <c r="G14" s="102">
        <f>'B30 - Roofing'!J89</f>
        <v>0</v>
      </c>
      <c r="H14" s="292" t="e">
        <f>'B30 - Roofing'!K89</f>
        <v>#DIV/0!</v>
      </c>
      <c r="I14" s="95">
        <f>'B30 - Roofing'!L89</f>
        <v>0</v>
      </c>
      <c r="J14" s="316"/>
      <c r="K14" s="103" t="e">
        <f t="shared" si="0"/>
        <v>#DIV/0!</v>
      </c>
      <c r="L14" s="96" t="e">
        <f t="shared" si="1"/>
        <v>#DIV/0!</v>
      </c>
    </row>
    <row r="15" spans="1:12" ht="12" customHeight="1">
      <c r="A15" s="90">
        <v>6</v>
      </c>
      <c r="B15" s="89" t="s">
        <v>257</v>
      </c>
      <c r="C15" s="205" t="s">
        <v>280</v>
      </c>
      <c r="D15" s="99" t="e">
        <f>'C10 - Interior Construction'!G89</f>
        <v>#DIV/0!</v>
      </c>
      <c r="E15" s="100">
        <f>'C10 - Interior Construction'!H89</f>
        <v>0</v>
      </c>
      <c r="F15" s="101" t="e">
        <f>'C10 - Interior Construction'!I89</f>
        <v>#DIV/0!</v>
      </c>
      <c r="G15" s="102">
        <f>'C10 - Interior Construction'!J89</f>
        <v>0</v>
      </c>
      <c r="H15" s="292" t="e">
        <f>'C10 - Interior Construction'!K89</f>
        <v>#DIV/0!</v>
      </c>
      <c r="I15" s="95">
        <f>'C10 - Interior Construction'!L89</f>
        <v>0</v>
      </c>
      <c r="J15" s="316"/>
      <c r="K15" s="103" t="e">
        <f t="shared" si="0"/>
        <v>#DIV/0!</v>
      </c>
      <c r="L15" s="96" t="e">
        <f t="shared" si="1"/>
        <v>#DIV/0!</v>
      </c>
    </row>
    <row r="16" spans="1:12" ht="12" customHeight="1">
      <c r="A16" s="90">
        <v>7</v>
      </c>
      <c r="B16" s="89" t="s">
        <v>258</v>
      </c>
      <c r="C16" s="205" t="s">
        <v>281</v>
      </c>
      <c r="D16" s="99" t="e">
        <f>'C20 - Stairs'!G89</f>
        <v>#DIV/0!</v>
      </c>
      <c r="E16" s="100">
        <f>'C20 - Stairs'!H89</f>
        <v>0</v>
      </c>
      <c r="F16" s="101" t="e">
        <f>'C20 - Stairs'!I89</f>
        <v>#DIV/0!</v>
      </c>
      <c r="G16" s="102">
        <f>'C20 - Stairs'!J89</f>
        <v>0</v>
      </c>
      <c r="H16" s="292" t="e">
        <f>'C20 - Stairs'!K89</f>
        <v>#DIV/0!</v>
      </c>
      <c r="I16" s="95">
        <f>'C20 - Stairs'!L89</f>
        <v>0</v>
      </c>
      <c r="J16" s="316"/>
      <c r="K16" s="103" t="e">
        <f t="shared" si="0"/>
        <v>#DIV/0!</v>
      </c>
      <c r="L16" s="96" t="e">
        <f t="shared" si="1"/>
        <v>#DIV/0!</v>
      </c>
    </row>
    <row r="17" spans="1:12" ht="12" customHeight="1">
      <c r="A17" s="90">
        <v>8</v>
      </c>
      <c r="B17" s="89" t="s">
        <v>259</v>
      </c>
      <c r="C17" s="205" t="s">
        <v>282</v>
      </c>
      <c r="D17" s="99" t="e">
        <f>'C30 Interior Finishes'!G89</f>
        <v>#DIV/0!</v>
      </c>
      <c r="E17" s="100">
        <f>'C30 Interior Finishes'!H89</f>
        <v>0</v>
      </c>
      <c r="F17" s="101" t="e">
        <f>'C30 Interior Finishes'!I89</f>
        <v>#DIV/0!</v>
      </c>
      <c r="G17" s="102">
        <f>'C30 Interior Finishes'!J89</f>
        <v>0</v>
      </c>
      <c r="H17" s="292" t="e">
        <f>'C30 Interior Finishes'!K89</f>
        <v>#DIV/0!</v>
      </c>
      <c r="I17" s="95">
        <f>'C30 Interior Finishes'!L89</f>
        <v>0</v>
      </c>
      <c r="J17" s="316"/>
      <c r="K17" s="103" t="e">
        <f t="shared" si="0"/>
        <v>#DIV/0!</v>
      </c>
      <c r="L17" s="96" t="e">
        <f t="shared" si="1"/>
        <v>#DIV/0!</v>
      </c>
    </row>
    <row r="18" spans="1:12" ht="12" customHeight="1">
      <c r="A18" s="90">
        <v>9</v>
      </c>
      <c r="B18" s="89" t="s">
        <v>260</v>
      </c>
      <c r="C18" s="205" t="s">
        <v>283</v>
      </c>
      <c r="D18" s="99" t="e">
        <f>'D10 Conveying Systems'!G89</f>
        <v>#DIV/0!</v>
      </c>
      <c r="E18" s="100">
        <f>'D10 Conveying Systems'!H89</f>
        <v>0</v>
      </c>
      <c r="F18" s="101" t="e">
        <f>'D10 Conveying Systems'!I89</f>
        <v>#DIV/0!</v>
      </c>
      <c r="G18" s="102">
        <f>'D10 Conveying Systems'!J89</f>
        <v>0</v>
      </c>
      <c r="H18" s="292" t="e">
        <f>'D10 Conveying Systems'!K89</f>
        <v>#DIV/0!</v>
      </c>
      <c r="I18" s="95">
        <f>'D10 Conveying Systems'!L89</f>
        <v>0</v>
      </c>
      <c r="J18" s="316"/>
      <c r="K18" s="103" t="e">
        <f t="shared" si="0"/>
        <v>#DIV/0!</v>
      </c>
      <c r="L18" s="96" t="e">
        <f t="shared" si="1"/>
        <v>#DIV/0!</v>
      </c>
    </row>
    <row r="19" spans="1:12" ht="12" customHeight="1">
      <c r="A19" s="90">
        <v>10</v>
      </c>
      <c r="B19" s="89" t="s">
        <v>261</v>
      </c>
      <c r="C19" s="205" t="s">
        <v>284</v>
      </c>
      <c r="D19" s="99" t="e">
        <f>'D20 - Plumbing'!G89</f>
        <v>#DIV/0!</v>
      </c>
      <c r="E19" s="100">
        <f>'D20 - Plumbing'!H89</f>
        <v>0</v>
      </c>
      <c r="F19" s="101" t="e">
        <f>'D20 - Plumbing'!I89</f>
        <v>#DIV/0!</v>
      </c>
      <c r="G19" s="102">
        <f>'D20 - Plumbing'!J89</f>
        <v>0</v>
      </c>
      <c r="H19" s="292" t="e">
        <f>'D20 - Plumbing'!K89</f>
        <v>#DIV/0!</v>
      </c>
      <c r="I19" s="95">
        <f>'D20 - Plumbing'!L89</f>
        <v>0</v>
      </c>
      <c r="J19" s="316"/>
      <c r="K19" s="103" t="e">
        <f t="shared" si="0"/>
        <v>#DIV/0!</v>
      </c>
      <c r="L19" s="96" t="e">
        <f t="shared" si="1"/>
        <v>#DIV/0!</v>
      </c>
    </row>
    <row r="20" spans="1:12" ht="12" customHeight="1">
      <c r="A20" s="90">
        <v>11</v>
      </c>
      <c r="B20" s="89" t="s">
        <v>262</v>
      </c>
      <c r="C20" s="205" t="s">
        <v>285</v>
      </c>
      <c r="D20" s="99" t="e">
        <f>'D30- HVAC'!G128</f>
        <v>#DIV/0!</v>
      </c>
      <c r="E20" s="100">
        <f>'D30- HVAC'!H128</f>
        <v>0</v>
      </c>
      <c r="F20" s="101" t="e">
        <f>'D30- HVAC'!I128</f>
        <v>#DIV/0!</v>
      </c>
      <c r="G20" s="102">
        <f>'D30- HVAC'!J128</f>
        <v>0</v>
      </c>
      <c r="H20" s="292" t="e">
        <f>'D30- HVAC'!K128</f>
        <v>#DIV/0!</v>
      </c>
      <c r="I20" s="95">
        <f>'D30- HVAC'!L128</f>
        <v>0</v>
      </c>
      <c r="J20" s="316"/>
      <c r="K20" s="103" t="e">
        <f t="shared" si="0"/>
        <v>#DIV/0!</v>
      </c>
      <c r="L20" s="96" t="e">
        <f t="shared" si="1"/>
        <v>#DIV/0!</v>
      </c>
    </row>
    <row r="21" spans="1:12" ht="12" customHeight="1">
      <c r="A21" s="90">
        <v>12</v>
      </c>
      <c r="B21" s="89" t="s">
        <v>263</v>
      </c>
      <c r="C21" s="205" t="s">
        <v>286</v>
      </c>
      <c r="D21" s="99" t="e">
        <f>'D40- Fire Protection'!G89</f>
        <v>#DIV/0!</v>
      </c>
      <c r="E21" s="100">
        <f>'D40- Fire Protection'!H89</f>
        <v>0</v>
      </c>
      <c r="F21" s="101" t="e">
        <f>'D40- Fire Protection'!I89</f>
        <v>#DIV/0!</v>
      </c>
      <c r="G21" s="102">
        <f>'D40- Fire Protection'!J89</f>
        <v>0</v>
      </c>
      <c r="H21" s="292" t="e">
        <f>'D40- Fire Protection'!K89</f>
        <v>#DIV/0!</v>
      </c>
      <c r="I21" s="95">
        <f>'D40- Fire Protection'!L89</f>
        <v>0</v>
      </c>
      <c r="J21" s="316"/>
      <c r="K21" s="103" t="e">
        <f t="shared" si="0"/>
        <v>#DIV/0!</v>
      </c>
      <c r="L21" s="96" t="e">
        <f t="shared" si="1"/>
        <v>#DIV/0!</v>
      </c>
    </row>
    <row r="22" spans="1:12" ht="12" customHeight="1">
      <c r="A22" s="90">
        <v>13</v>
      </c>
      <c r="B22" s="89" t="s">
        <v>264</v>
      </c>
      <c r="C22" s="205" t="s">
        <v>287</v>
      </c>
      <c r="D22" s="99" t="e">
        <f>'D50 - Electrical'!G89</f>
        <v>#DIV/0!</v>
      </c>
      <c r="E22" s="100">
        <f>'D50 - Electrical'!H89</f>
        <v>0</v>
      </c>
      <c r="F22" s="101" t="e">
        <f>'D50 - Electrical'!I89</f>
        <v>#DIV/0!</v>
      </c>
      <c r="G22" s="102">
        <f>'D50 - Electrical'!J89</f>
        <v>0</v>
      </c>
      <c r="H22" s="292" t="e">
        <f>'D50 - Electrical'!K89</f>
        <v>#DIV/0!</v>
      </c>
      <c r="I22" s="95">
        <f>'D50 - Electrical'!L89</f>
        <v>0</v>
      </c>
      <c r="J22" s="316"/>
      <c r="K22" s="103" t="e">
        <f t="shared" si="0"/>
        <v>#DIV/0!</v>
      </c>
      <c r="L22" s="96" t="e">
        <f t="shared" si="1"/>
        <v>#DIV/0!</v>
      </c>
    </row>
    <row r="23" spans="1:12" ht="12" customHeight="1">
      <c r="A23" s="90">
        <v>14</v>
      </c>
      <c r="B23" s="89" t="s">
        <v>265</v>
      </c>
      <c r="C23" s="205" t="s">
        <v>288</v>
      </c>
      <c r="D23" s="99" t="e">
        <f>'E10 - Equipment'!G89</f>
        <v>#DIV/0!</v>
      </c>
      <c r="E23" s="100">
        <f>'E10 - Equipment'!H89</f>
        <v>0</v>
      </c>
      <c r="F23" s="101" t="e">
        <f>'E10 - Equipment'!I89</f>
        <v>#DIV/0!</v>
      </c>
      <c r="G23" s="102">
        <f>'E10 - Equipment'!J89</f>
        <v>0</v>
      </c>
      <c r="H23" s="292" t="e">
        <f>'E10 - Equipment'!K89</f>
        <v>#DIV/0!</v>
      </c>
      <c r="I23" s="95">
        <f>'E10 - Equipment'!L89</f>
        <v>0</v>
      </c>
      <c r="J23" s="316"/>
      <c r="K23" s="103" t="e">
        <f t="shared" si="0"/>
        <v>#DIV/0!</v>
      </c>
      <c r="L23" s="96" t="e">
        <f t="shared" si="1"/>
        <v>#DIV/0!</v>
      </c>
    </row>
    <row r="24" spans="1:12" ht="12" customHeight="1">
      <c r="A24" s="90">
        <v>15</v>
      </c>
      <c r="B24" s="89" t="s">
        <v>295</v>
      </c>
      <c r="C24" s="205" t="s">
        <v>289</v>
      </c>
      <c r="D24" s="99" t="e">
        <f>'E-20 Furnishings'!G89</f>
        <v>#DIV/0!</v>
      </c>
      <c r="E24" s="100">
        <f>'E-20 Furnishings'!H89</f>
        <v>0</v>
      </c>
      <c r="F24" s="101" t="e">
        <f>'E-20 Furnishings'!I89</f>
        <v>#DIV/0!</v>
      </c>
      <c r="G24" s="102">
        <f>'E-20 Furnishings'!J89</f>
        <v>0</v>
      </c>
      <c r="H24" s="292" t="e">
        <f>'E-20 Furnishings'!K89</f>
        <v>#DIV/0!</v>
      </c>
      <c r="I24" s="95">
        <f>'E-20 Furnishings'!L89</f>
        <v>0</v>
      </c>
      <c r="J24" s="316"/>
      <c r="K24" s="103" t="e">
        <f t="shared" si="0"/>
        <v>#DIV/0!</v>
      </c>
      <c r="L24" s="96" t="e">
        <f t="shared" si="1"/>
        <v>#DIV/0!</v>
      </c>
    </row>
    <row r="25" spans="1:12" ht="12" customHeight="1">
      <c r="A25" s="90">
        <v>16</v>
      </c>
      <c r="B25" s="89" t="s">
        <v>266</v>
      </c>
      <c r="C25" s="205" t="s">
        <v>290</v>
      </c>
      <c r="D25" s="99" t="e">
        <f>'F10 - Special Construction'!G89</f>
        <v>#DIV/0!</v>
      </c>
      <c r="E25" s="100">
        <f>'F10 - Special Construction'!H89</f>
        <v>0</v>
      </c>
      <c r="F25" s="101" t="e">
        <f>'F10 - Special Construction'!I89</f>
        <v>#DIV/0!</v>
      </c>
      <c r="G25" s="102">
        <f>'F10 - Special Construction'!J89</f>
        <v>0</v>
      </c>
      <c r="H25" s="292" t="e">
        <f>'F10 - Special Construction'!K89</f>
        <v>#DIV/0!</v>
      </c>
      <c r="I25" s="95">
        <f>'F10 - Special Construction'!L89</f>
        <v>0</v>
      </c>
      <c r="J25" s="316"/>
      <c r="K25" s="103" t="e">
        <f t="shared" si="0"/>
        <v>#DIV/0!</v>
      </c>
      <c r="L25" s="96" t="e">
        <f t="shared" si="1"/>
        <v>#DIV/0!</v>
      </c>
    </row>
    <row r="26" spans="1:12" ht="12" customHeight="1">
      <c r="A26" s="90">
        <v>17</v>
      </c>
      <c r="B26" s="89" t="s">
        <v>267</v>
      </c>
      <c r="C26" s="205" t="s">
        <v>291</v>
      </c>
      <c r="D26" s="99" t="e">
        <f>'F20 - Selective Demolition'!G89</f>
        <v>#DIV/0!</v>
      </c>
      <c r="E26" s="100">
        <f>'F20 - Selective Demolition'!H89</f>
        <v>0</v>
      </c>
      <c r="F26" s="101" t="e">
        <f>'F20 - Selective Demolition'!I89</f>
        <v>#DIV/0!</v>
      </c>
      <c r="G26" s="102">
        <f>'F20 - Selective Demolition'!J89</f>
        <v>0</v>
      </c>
      <c r="H26" s="292" t="e">
        <f>'F20 - Selective Demolition'!K$89</f>
        <v>#DIV/0!</v>
      </c>
      <c r="I26" s="95">
        <f>'F20 - Selective Demolition'!L$89</f>
        <v>0</v>
      </c>
      <c r="J26" s="316"/>
      <c r="K26" s="103" t="e">
        <f t="shared" si="0"/>
        <v>#DIV/0!</v>
      </c>
      <c r="L26" s="96" t="e">
        <f t="shared" si="1"/>
        <v>#DIV/0!</v>
      </c>
    </row>
    <row r="27" spans="1:12" ht="12" customHeight="1">
      <c r="A27" s="90">
        <v>18</v>
      </c>
      <c r="B27" s="89" t="s">
        <v>268</v>
      </c>
      <c r="C27" s="205" t="s">
        <v>292</v>
      </c>
      <c r="D27" s="99" t="e">
        <f>'G10 Site Preparation'!G89</f>
        <v>#DIV/0!</v>
      </c>
      <c r="E27" s="100">
        <f>'G10 Site Preparation'!H89</f>
        <v>0</v>
      </c>
      <c r="F27" s="101" t="e">
        <f>'G10 Site Preparation'!I89</f>
        <v>#DIV/0!</v>
      </c>
      <c r="G27" s="102">
        <f>'G10 Site Preparation'!J89</f>
        <v>0</v>
      </c>
      <c r="H27" s="292" t="e">
        <f>'G10 Site Preparation'!K$89</f>
        <v>#DIV/0!</v>
      </c>
      <c r="I27" s="95">
        <f>'G10 Site Preparation'!L$89</f>
        <v>0</v>
      </c>
      <c r="J27" s="316"/>
      <c r="K27" s="103" t="e">
        <f t="shared" si="0"/>
        <v>#DIV/0!</v>
      </c>
      <c r="L27" s="96" t="e">
        <f t="shared" si="1"/>
        <v>#DIV/0!</v>
      </c>
    </row>
    <row r="28" spans="1:12" ht="12" customHeight="1">
      <c r="A28" s="90">
        <v>19</v>
      </c>
      <c r="B28" s="89" t="s">
        <v>269</v>
      </c>
      <c r="C28" s="205" t="s">
        <v>296</v>
      </c>
      <c r="D28" s="99" t="e">
        <f>'G20 - Site Improvements'!G89</f>
        <v>#DIV/0!</v>
      </c>
      <c r="E28" s="100">
        <f>'G20 - Site Improvements'!H89</f>
        <v>0</v>
      </c>
      <c r="F28" s="101" t="e">
        <f>'G20 - Site Improvements'!I89</f>
        <v>#DIV/0!</v>
      </c>
      <c r="G28" s="102">
        <f>'G20 - Site Improvements'!J89</f>
        <v>0</v>
      </c>
      <c r="H28" s="292" t="e">
        <f>'G20 - Site Improvements'!K$89</f>
        <v>#DIV/0!</v>
      </c>
      <c r="I28" s="95">
        <f>'G20 - Site Improvements'!L$89</f>
        <v>0</v>
      </c>
      <c r="J28" s="316"/>
      <c r="K28" s="103" t="e">
        <f t="shared" si="0"/>
        <v>#DIV/0!</v>
      </c>
      <c r="L28" s="96" t="e">
        <f t="shared" si="1"/>
        <v>#DIV/0!</v>
      </c>
    </row>
    <row r="29" spans="1:12" ht="12" customHeight="1">
      <c r="A29" s="90">
        <v>20</v>
      </c>
      <c r="B29" s="89" t="s">
        <v>270</v>
      </c>
      <c r="C29" s="205" t="s">
        <v>297</v>
      </c>
      <c r="D29" s="99" t="e">
        <f>'G-30 - Site Mechanical'!G101</f>
        <v>#DIV/0!</v>
      </c>
      <c r="E29" s="100">
        <f>'G-30 - Site Mechanical'!H101</f>
        <v>0</v>
      </c>
      <c r="F29" s="101" t="e">
        <f>'G-30 - Site Mechanical'!I101</f>
        <v>#DIV/0!</v>
      </c>
      <c r="G29" s="102">
        <f>'G-30 - Site Mechanical'!J101</f>
        <v>0</v>
      </c>
      <c r="H29" s="292" t="e">
        <f>'G-30 - Site Mechanical'!K$101</f>
        <v>#DIV/0!</v>
      </c>
      <c r="I29" s="95">
        <f>'G-30 - Site Mechanical'!L$101</f>
        <v>0</v>
      </c>
      <c r="J29" s="316"/>
      <c r="K29" s="103" t="e">
        <f t="shared" si="0"/>
        <v>#DIV/0!</v>
      </c>
      <c r="L29" s="96" t="e">
        <f t="shared" si="1"/>
        <v>#DIV/0!</v>
      </c>
    </row>
    <row r="30" spans="1:12" ht="12" customHeight="1">
      <c r="A30" s="90">
        <v>21</v>
      </c>
      <c r="B30" s="89" t="s">
        <v>271</v>
      </c>
      <c r="C30" s="205" t="s">
        <v>298</v>
      </c>
      <c r="D30" s="99" t="e">
        <f>'G40 - Site Electrical'!G89</f>
        <v>#DIV/0!</v>
      </c>
      <c r="E30" s="100">
        <f>'G40 - Site Electrical'!H89</f>
        <v>0</v>
      </c>
      <c r="F30" s="101" t="e">
        <f>'G40 - Site Electrical'!I89</f>
        <v>#DIV/0!</v>
      </c>
      <c r="G30" s="102">
        <f>'G40 - Site Electrical'!J89</f>
        <v>0</v>
      </c>
      <c r="H30" s="292" t="e">
        <f>'G40 - Site Electrical'!K$89</f>
        <v>#DIV/0!</v>
      </c>
      <c r="I30" s="95">
        <f>'G40 - Site Electrical'!L$89</f>
        <v>0</v>
      </c>
      <c r="J30" s="316"/>
      <c r="K30" s="103" t="e">
        <f t="shared" si="0"/>
        <v>#DIV/0!</v>
      </c>
      <c r="L30" s="96" t="e">
        <f t="shared" si="1"/>
        <v>#DIV/0!</v>
      </c>
    </row>
    <row r="31" spans="1:12" ht="12" customHeight="1">
      <c r="A31" s="90">
        <v>22</v>
      </c>
      <c r="B31" s="89" t="s">
        <v>272</v>
      </c>
      <c r="C31" s="205" t="s">
        <v>299</v>
      </c>
      <c r="D31" s="99" t="e">
        <f>'G50 - Other Site Construction'!G89</f>
        <v>#DIV/0!</v>
      </c>
      <c r="E31" s="100">
        <f>'G50 - Other Site Construction'!H89</f>
        <v>0</v>
      </c>
      <c r="F31" s="101" t="e">
        <f>'G50 - Other Site Construction'!I89</f>
        <v>#DIV/0!</v>
      </c>
      <c r="G31" s="102">
        <f>'G50 - Other Site Construction'!J89</f>
        <v>0</v>
      </c>
      <c r="H31" s="292" t="e">
        <f>'G50 - Other Site Construction'!K$89</f>
        <v>#DIV/0!</v>
      </c>
      <c r="I31" s="95">
        <f>'G50 - Other Site Construction'!L$89</f>
        <v>0</v>
      </c>
      <c r="J31" s="316"/>
      <c r="K31" s="103" t="e">
        <f t="shared" si="0"/>
        <v>#DIV/0!</v>
      </c>
      <c r="L31" s="96" t="e">
        <f t="shared" si="1"/>
        <v>#DIV/0!</v>
      </c>
    </row>
    <row r="32" spans="1:12" ht="12" customHeight="1">
      <c r="A32" s="90">
        <v>23</v>
      </c>
      <c r="B32" s="89" t="s">
        <v>273</v>
      </c>
      <c r="C32" s="206" t="s">
        <v>46</v>
      </c>
      <c r="D32" s="99" t="e">
        <f>'Special Use- 1'!G89</f>
        <v>#DIV/0!</v>
      </c>
      <c r="E32" s="100">
        <f>'Special Use- 1'!H89</f>
        <v>0</v>
      </c>
      <c r="F32" s="101" t="e">
        <f>'Special Use- 1'!I89</f>
        <v>#DIV/0!</v>
      </c>
      <c r="G32" s="102">
        <f>'Special Use- 1'!J89</f>
        <v>0</v>
      </c>
      <c r="H32" s="292" t="e">
        <f>'Special Use- 1'!K$89</f>
        <v>#DIV/0!</v>
      </c>
      <c r="I32" s="95">
        <f>'Special Use- 1'!L$89</f>
        <v>0</v>
      </c>
      <c r="J32" s="316"/>
      <c r="K32" s="103" t="e">
        <f t="shared" si="0"/>
        <v>#DIV/0!</v>
      </c>
      <c r="L32" s="96" t="e">
        <f t="shared" si="1"/>
        <v>#DIV/0!</v>
      </c>
    </row>
    <row r="33" spans="1:12" ht="12" customHeight="1">
      <c r="A33" s="90">
        <v>24</v>
      </c>
      <c r="B33" s="89" t="s">
        <v>273</v>
      </c>
      <c r="C33" s="206" t="s">
        <v>47</v>
      </c>
      <c r="D33" s="99" t="e">
        <f>'Special Use - 2'!G89</f>
        <v>#DIV/0!</v>
      </c>
      <c r="E33" s="100">
        <f>'Special Use - 2'!H89</f>
        <v>0</v>
      </c>
      <c r="F33" s="101" t="e">
        <f>'Special Use - 2'!I89</f>
        <v>#DIV/0!</v>
      </c>
      <c r="G33" s="102">
        <f>'Special Use - 2'!J89</f>
        <v>0</v>
      </c>
      <c r="H33" s="292" t="e">
        <f>'Special Use - 2'!K$89</f>
        <v>#DIV/0!</v>
      </c>
      <c r="I33" s="95">
        <f>'Special Use - 2'!L$89</f>
        <v>0</v>
      </c>
      <c r="J33" s="316"/>
      <c r="K33" s="103" t="e">
        <f t="shared" si="0"/>
        <v>#DIV/0!</v>
      </c>
      <c r="L33" s="96" t="e">
        <f t="shared" si="1"/>
        <v>#DIV/0!</v>
      </c>
    </row>
    <row r="34" spans="1:12" ht="12" customHeight="1">
      <c r="A34" s="208">
        <v>25</v>
      </c>
      <c r="B34" s="216" t="s">
        <v>273</v>
      </c>
      <c r="C34" s="206" t="s">
        <v>48</v>
      </c>
      <c r="D34" s="99" t="e">
        <f>'Special Use - 3'!G89</f>
        <v>#DIV/0!</v>
      </c>
      <c r="E34" s="100">
        <f>'Special Use - 3'!H89</f>
        <v>0</v>
      </c>
      <c r="F34" s="101" t="e">
        <f>'Special Use - 3'!I89</f>
        <v>#DIV/0!</v>
      </c>
      <c r="G34" s="102">
        <f>'Special Use - 3'!J89</f>
        <v>0</v>
      </c>
      <c r="H34" s="292" t="e">
        <f>'Special Use - 3'!K$89</f>
        <v>#DIV/0!</v>
      </c>
      <c r="I34" s="95">
        <f>'Special Use - 3'!L$89</f>
        <v>0</v>
      </c>
      <c r="J34" s="316"/>
      <c r="K34" s="103" t="e">
        <f t="shared" si="0"/>
        <v>#DIV/0!</v>
      </c>
      <c r="L34" s="96" t="e">
        <f t="shared" si="1"/>
        <v>#DIV/0!</v>
      </c>
    </row>
    <row r="35" spans="1:12" ht="3.75" customHeight="1" thickBot="1">
      <c r="A35" s="115"/>
      <c r="B35" s="116"/>
      <c r="C35" s="209"/>
      <c r="D35" s="210"/>
      <c r="E35" s="217"/>
      <c r="F35" s="211"/>
      <c r="G35" s="212"/>
      <c r="H35" s="293"/>
      <c r="I35" s="213"/>
      <c r="J35" s="316"/>
      <c r="K35" s="214"/>
      <c r="L35" s="215"/>
    </row>
    <row r="36" spans="1:12" s="183" customFormat="1" ht="12" customHeight="1" thickBot="1" thickTop="1">
      <c r="A36" s="224"/>
      <c r="B36" s="225"/>
      <c r="C36" s="226" t="s">
        <v>7</v>
      </c>
      <c r="D36" s="227" t="e">
        <f aca="true" t="shared" si="2" ref="D36:I36">SUM(D10:D34)</f>
        <v>#DIV/0!</v>
      </c>
      <c r="E36" s="228">
        <f t="shared" si="2"/>
        <v>0</v>
      </c>
      <c r="F36" s="229" t="e">
        <f t="shared" si="2"/>
        <v>#DIV/0!</v>
      </c>
      <c r="G36" s="230">
        <f t="shared" si="2"/>
        <v>0</v>
      </c>
      <c r="H36" s="229" t="e">
        <f t="shared" si="2"/>
        <v>#DIV/0!</v>
      </c>
      <c r="I36" s="231">
        <f t="shared" si="2"/>
        <v>0</v>
      </c>
      <c r="J36" s="316"/>
      <c r="K36" s="232" t="e">
        <f>SUM(K10:K34)</f>
        <v>#DIV/0!</v>
      </c>
      <c r="L36" s="233" t="e">
        <f>SUM(L10:L34)</f>
        <v>#DIV/0!</v>
      </c>
    </row>
    <row r="37" spans="1:12" ht="12" customHeight="1" thickBot="1" thickTop="1">
      <c r="A37" s="317" t="s">
        <v>318</v>
      </c>
      <c r="B37" s="318"/>
      <c r="C37" s="318"/>
      <c r="D37" s="319"/>
      <c r="E37" s="207">
        <v>0</v>
      </c>
      <c r="F37" s="120"/>
      <c r="G37" s="153">
        <v>0</v>
      </c>
      <c r="H37" s="118">
        <f>E37+G37</f>
        <v>0</v>
      </c>
      <c r="I37" s="117">
        <f>E37+G37</f>
        <v>0</v>
      </c>
      <c r="J37" s="128"/>
      <c r="K37" s="322" t="s">
        <v>316</v>
      </c>
      <c r="L37" s="323"/>
    </row>
    <row r="38" spans="1:12" s="17" customFormat="1" ht="12.75" customHeight="1" thickBot="1" thickTop="1">
      <c r="A38" s="127"/>
      <c r="B38" s="126"/>
      <c r="C38" s="320" t="s">
        <v>319</v>
      </c>
      <c r="D38" s="321"/>
      <c r="E38" s="119">
        <f>E36-E37</f>
        <v>0</v>
      </c>
      <c r="F38" s="125"/>
      <c r="G38" s="121">
        <f>G36-G37</f>
        <v>0</v>
      </c>
      <c r="H38" s="126"/>
      <c r="I38" s="129">
        <f>I36-I37</f>
        <v>0</v>
      </c>
      <c r="J38" s="130"/>
      <c r="K38" s="324"/>
      <c r="L38" s="325"/>
    </row>
    <row r="39" spans="1:12" ht="12" customHeight="1">
      <c r="A39" s="91"/>
      <c r="B39" s="68"/>
      <c r="C39" s="83" t="s">
        <v>19</v>
      </c>
      <c r="D39" s="75">
        <f>'Basis of Estimate'!F41</f>
        <v>0</v>
      </c>
      <c r="E39" s="68"/>
      <c r="F39" s="68"/>
      <c r="G39" s="68"/>
      <c r="H39" s="68"/>
      <c r="I39" s="73">
        <f>D39*I38</f>
        <v>0</v>
      </c>
      <c r="J39" s="131"/>
      <c r="K39" s="326" t="s">
        <v>325</v>
      </c>
      <c r="L39" s="327"/>
    </row>
    <row r="40" spans="1:12" ht="12" customHeight="1">
      <c r="A40" s="92"/>
      <c r="B40" s="69"/>
      <c r="C40" s="84" t="s">
        <v>42</v>
      </c>
      <c r="D40" s="75">
        <f>'Basis of Estimate'!F42</f>
        <v>0</v>
      </c>
      <c r="E40" s="69"/>
      <c r="F40" s="69"/>
      <c r="G40" s="69"/>
      <c r="H40" s="69"/>
      <c r="I40" s="74">
        <f>D40*I38</f>
        <v>0</v>
      </c>
      <c r="J40" s="131"/>
      <c r="K40" s="328"/>
      <c r="L40" s="329"/>
    </row>
    <row r="41" spans="1:12" ht="12" customHeight="1">
      <c r="A41" s="92"/>
      <c r="B41" s="69"/>
      <c r="C41" s="84" t="s">
        <v>20</v>
      </c>
      <c r="D41" s="76">
        <f>'Basis of Estimate'!F43</f>
        <v>0</v>
      </c>
      <c r="E41" s="122" t="s">
        <v>314</v>
      </c>
      <c r="F41" s="123"/>
      <c r="G41" s="123"/>
      <c r="H41" s="123"/>
      <c r="I41" s="74">
        <f>D41*G38</f>
        <v>0</v>
      </c>
      <c r="J41" s="131"/>
      <c r="K41" s="328"/>
      <c r="L41" s="329"/>
    </row>
    <row r="42" spans="1:15" ht="12" customHeight="1">
      <c r="A42" s="92"/>
      <c r="B42" s="69"/>
      <c r="C42" s="84" t="s">
        <v>56</v>
      </c>
      <c r="D42" s="76">
        <f>'Basis of Estimate'!F44</f>
        <v>0</v>
      </c>
      <c r="E42" s="124" t="s">
        <v>315</v>
      </c>
      <c r="F42" s="123"/>
      <c r="G42" s="123"/>
      <c r="H42" s="123"/>
      <c r="I42" s="74">
        <f>D42*E38</f>
        <v>0</v>
      </c>
      <c r="J42" s="131"/>
      <c r="K42" s="328"/>
      <c r="L42" s="329"/>
      <c r="O42" s="12"/>
    </row>
    <row r="43" spans="1:12" ht="12" customHeight="1" thickBot="1">
      <c r="A43" s="93"/>
      <c r="B43" s="67"/>
      <c r="C43" s="85" t="s">
        <v>21</v>
      </c>
      <c r="D43" s="77">
        <f>'Basis of Estimate'!F45</f>
        <v>0</v>
      </c>
      <c r="E43" s="67"/>
      <c r="F43" s="67"/>
      <c r="G43" s="67"/>
      <c r="H43" s="67"/>
      <c r="I43" s="72">
        <f>D43*I38</f>
        <v>0</v>
      </c>
      <c r="J43" s="131"/>
      <c r="K43" s="328"/>
      <c r="L43" s="329"/>
    </row>
    <row r="44" spans="1:12" s="183" customFormat="1" ht="12" customHeight="1" thickBot="1" thickTop="1">
      <c r="A44" s="234"/>
      <c r="B44" s="235"/>
      <c r="C44" s="236" t="s">
        <v>3</v>
      </c>
      <c r="D44" s="237"/>
      <c r="E44" s="235"/>
      <c r="F44" s="235"/>
      <c r="G44" s="235"/>
      <c r="H44" s="235"/>
      <c r="I44" s="238">
        <f>SUM(I39:I43)+I36</f>
        <v>0</v>
      </c>
      <c r="J44" s="239"/>
      <c r="K44" s="328"/>
      <c r="L44" s="329"/>
    </row>
    <row r="45" spans="1:12" ht="12" customHeight="1">
      <c r="A45" s="91"/>
      <c r="B45" s="68"/>
      <c r="C45" s="83" t="s">
        <v>22</v>
      </c>
      <c r="D45" s="75">
        <f>'Basis of Estimate'!F46</f>
        <v>0</v>
      </c>
      <c r="E45" s="332" t="s">
        <v>326</v>
      </c>
      <c r="F45" s="333"/>
      <c r="G45" s="333"/>
      <c r="H45" s="334"/>
      <c r="I45" s="73">
        <f>(I$44-I$37)*D45</f>
        <v>0</v>
      </c>
      <c r="J45" s="131"/>
      <c r="K45" s="328"/>
      <c r="L45" s="329"/>
    </row>
    <row r="46" spans="1:12" ht="12" customHeight="1">
      <c r="A46" s="92"/>
      <c r="B46" s="69"/>
      <c r="C46" s="84" t="s">
        <v>74</v>
      </c>
      <c r="D46" s="76">
        <f>'Basis of Estimate'!F47</f>
        <v>0</v>
      </c>
      <c r="E46" s="335" t="s">
        <v>326</v>
      </c>
      <c r="F46" s="336"/>
      <c r="G46" s="336"/>
      <c r="H46" s="337"/>
      <c r="I46" s="74">
        <f>(I$44-I$37)*D46</f>
        <v>0</v>
      </c>
      <c r="J46" s="131"/>
      <c r="K46" s="328"/>
      <c r="L46" s="329"/>
    </row>
    <row r="47" spans="1:12" ht="12" customHeight="1" thickBot="1">
      <c r="A47" s="93"/>
      <c r="B47" s="67"/>
      <c r="C47" s="85" t="s">
        <v>23</v>
      </c>
      <c r="D47" s="77">
        <f>'Basis of Estimate'!F48</f>
        <v>0</v>
      </c>
      <c r="E47" s="338" t="s">
        <v>326</v>
      </c>
      <c r="F47" s="339"/>
      <c r="G47" s="339"/>
      <c r="H47" s="340"/>
      <c r="I47" s="72">
        <f>(I$44-I$37)*D47</f>
        <v>0</v>
      </c>
      <c r="J47" s="131"/>
      <c r="K47" s="328"/>
      <c r="L47" s="329"/>
    </row>
    <row r="48" spans="1:12" s="183" customFormat="1" ht="12" customHeight="1" thickBot="1" thickTop="1">
      <c r="A48" s="234"/>
      <c r="B48" s="235"/>
      <c r="C48" s="236" t="s">
        <v>4</v>
      </c>
      <c r="D48" s="240"/>
      <c r="E48" s="235"/>
      <c r="F48" s="235"/>
      <c r="G48" s="235"/>
      <c r="H48" s="235"/>
      <c r="I48" s="238">
        <f>SUM(I44:I47)</f>
        <v>0</v>
      </c>
      <c r="J48" s="239"/>
      <c r="K48" s="328"/>
      <c r="L48" s="329"/>
    </row>
    <row r="49" spans="1:12" ht="12" customHeight="1">
      <c r="A49" s="91"/>
      <c r="B49" s="71"/>
      <c r="C49" s="86" t="s">
        <v>43</v>
      </c>
      <c r="D49" s="75">
        <f>'Basis of Estimate'!F49</f>
        <v>0</v>
      </c>
      <c r="E49" s="68"/>
      <c r="F49" s="68"/>
      <c r="G49" s="68"/>
      <c r="H49" s="68"/>
      <c r="I49" s="73">
        <f>(I$48-I$37)*D49</f>
        <v>0</v>
      </c>
      <c r="J49" s="131"/>
      <c r="K49" s="328"/>
      <c r="L49" s="329"/>
    </row>
    <row r="50" spans="1:12" ht="12" customHeight="1" thickBot="1">
      <c r="A50" s="93"/>
      <c r="B50" s="67"/>
      <c r="C50" s="85" t="s">
        <v>44</v>
      </c>
      <c r="D50" s="77">
        <f>'Basis of Estimate'!F50</f>
        <v>0</v>
      </c>
      <c r="E50" s="67"/>
      <c r="F50" s="67"/>
      <c r="G50" s="67"/>
      <c r="H50" s="67"/>
      <c r="I50" s="72">
        <f>(I$48-I$37)*D50</f>
        <v>0</v>
      </c>
      <c r="J50" s="131"/>
      <c r="K50" s="328"/>
      <c r="L50" s="329"/>
    </row>
    <row r="51" spans="1:12" s="183" customFormat="1" ht="12" customHeight="1" thickBot="1" thickTop="1">
      <c r="A51" s="234"/>
      <c r="B51" s="235"/>
      <c r="C51" s="236" t="s">
        <v>5</v>
      </c>
      <c r="D51" s="240"/>
      <c r="E51" s="235"/>
      <c r="F51" s="235"/>
      <c r="G51" s="235"/>
      <c r="H51" s="235"/>
      <c r="I51" s="238">
        <f>SUM(I48:I50)</f>
        <v>0</v>
      </c>
      <c r="J51" s="239"/>
      <c r="K51" s="328"/>
      <c r="L51" s="329"/>
    </row>
    <row r="52" spans="1:12" ht="12" customHeight="1">
      <c r="A52" s="92"/>
      <c r="B52" s="69"/>
      <c r="C52" s="84" t="s">
        <v>35</v>
      </c>
      <c r="D52" s="76">
        <f>'Basis of Estimate'!F51</f>
        <v>0</v>
      </c>
      <c r="E52" s="70"/>
      <c r="F52" s="70"/>
      <c r="G52" s="70"/>
      <c r="H52" s="70"/>
      <c r="I52" s="133">
        <f>D52*I51</f>
        <v>0</v>
      </c>
      <c r="J52" s="131"/>
      <c r="K52" s="328"/>
      <c r="L52" s="329"/>
    </row>
    <row r="53" spans="1:12" ht="12" customHeight="1" thickBot="1">
      <c r="A53" s="91"/>
      <c r="B53" s="71"/>
      <c r="C53" s="86" t="s">
        <v>75</v>
      </c>
      <c r="D53" s="75">
        <f>'Basis of Estimate'!F52</f>
        <v>0</v>
      </c>
      <c r="E53" s="71"/>
      <c r="F53" s="71"/>
      <c r="G53" s="71"/>
      <c r="H53" s="68"/>
      <c r="I53" s="73">
        <f>D53*I51</f>
        <v>0</v>
      </c>
      <c r="J53" s="131"/>
      <c r="K53" s="328"/>
      <c r="L53" s="329"/>
    </row>
    <row r="54" spans="1:15" ht="12" customHeight="1" thickBot="1">
      <c r="A54" s="94"/>
      <c r="B54" s="82"/>
      <c r="C54" s="87" t="s">
        <v>41</v>
      </c>
      <c r="D54" s="78">
        <f>'Basis of Estimate'!F54</f>
        <v>0</v>
      </c>
      <c r="E54" s="80" t="s">
        <v>18</v>
      </c>
      <c r="F54" s="79" t="s">
        <v>317</v>
      </c>
      <c r="G54" s="81">
        <f>'Basis of Estimate'!$F53</f>
        <v>0</v>
      </c>
      <c r="H54" s="154" t="s">
        <v>332</v>
      </c>
      <c r="I54" s="134">
        <f>-FV('Basis of Estimate'!F53,'Basis of Estimate'!F54/12,0,(I51+I37+I52+I53))-(I51+I37+I52+I53)</f>
        <v>0</v>
      </c>
      <c r="J54" s="131"/>
      <c r="K54" s="328"/>
      <c r="L54" s="329"/>
      <c r="O54" s="10"/>
    </row>
    <row r="55" spans="1:12" s="183" customFormat="1" ht="13.5" customHeight="1" thickBot="1">
      <c r="A55" s="241"/>
      <c r="B55" s="242"/>
      <c r="C55" s="243" t="s">
        <v>8</v>
      </c>
      <c r="D55" s="244"/>
      <c r="E55" s="244"/>
      <c r="F55" s="244"/>
      <c r="G55" s="244"/>
      <c r="H55" s="245"/>
      <c r="I55" s="246">
        <f>SUM(I51:I54)</f>
        <v>0</v>
      </c>
      <c r="J55" s="247"/>
      <c r="K55" s="330"/>
      <c r="L55" s="331"/>
    </row>
    <row r="56" ht="9.75" customHeight="1" thickTop="1"/>
    <row r="57" spans="1:12" ht="15" customHeight="1">
      <c r="A57" s="314" t="s">
        <v>302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</row>
    <row r="58" spans="1:12" ht="9.75" customHeight="1">
      <c r="A58" s="314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</row>
  </sheetData>
  <sheetProtection password="CA99" sheet="1" formatCells="0" formatRows="0" selectLockedCells="1"/>
  <mergeCells count="13">
    <mergeCell ref="E45:H45"/>
    <mergeCell ref="E46:H46"/>
    <mergeCell ref="E47:H47"/>
    <mergeCell ref="A1:B1"/>
    <mergeCell ref="A2:B2"/>
    <mergeCell ref="A3:B3"/>
    <mergeCell ref="A4:B4"/>
    <mergeCell ref="A57:L58"/>
    <mergeCell ref="J9:J36"/>
    <mergeCell ref="A37:D37"/>
    <mergeCell ref="C38:D38"/>
    <mergeCell ref="K37:L38"/>
    <mergeCell ref="K39:L55"/>
  </mergeCells>
  <printOptions horizontalCentered="1"/>
  <pageMargins left="1.25" right="0.5" top="1.4" bottom="0.5" header="0.6" footer="0.25"/>
  <pageSetup fitToHeight="1" fitToWidth="1" horizontalDpi="600" verticalDpi="600" orientation="landscape" paperSize="17" scale="94" r:id="rId1"/>
  <headerFooter alignWithMargins="0">
    <oddHeader>&amp;C&amp;"Arial,Bold"United States Department of the Interior
National Park Service
Class B Construction Cost Estimate&amp;4
&amp;"Arial,Regular"
&amp;"Arial,Bold"&amp;13PROJECT COST SUMMARY</oddHeader>
    <oddFooter>&amp;L&amp;6&amp;F
&amp;A&amp;CPage &amp;P of &amp;N&amp;R&amp;6Print Date: 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Summary'!B27</f>
        <v>G10</v>
      </c>
      <c r="D6" s="15" t="str">
        <f>'Project Cost Summary'!C27</f>
        <v>Site Preparation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195</v>
      </c>
      <c r="B10" s="18"/>
      <c r="C10" s="18"/>
      <c r="D10" s="57" t="s">
        <v>196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SITE CLEARING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193</v>
      </c>
      <c r="B23" s="18"/>
      <c r="C23" s="18"/>
      <c r="D23" s="19" t="s">
        <v>194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SITE DEMOLITION &amp; RELOCATIONS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197</v>
      </c>
      <c r="B36" s="18"/>
      <c r="C36" s="18"/>
      <c r="D36" s="19" t="s">
        <v>198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SITE EARTHWORK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199</v>
      </c>
      <c r="B49" s="18"/>
      <c r="C49" s="18"/>
      <c r="D49" s="19" t="s">
        <v>200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HAZARDOUS WASTE REMEDIATION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201</v>
      </c>
      <c r="B62" s="18"/>
      <c r="C62" s="18"/>
      <c r="D62" s="19" t="s">
        <v>202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OTHER SITE PREPARATION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76" t="s">
        <v>247</v>
      </c>
      <c r="H73" s="377"/>
      <c r="I73" s="376" t="s">
        <v>248</v>
      </c>
      <c r="J73" s="378"/>
      <c r="K73" s="344" t="s">
        <v>249</v>
      </c>
      <c r="L73" s="345"/>
    </row>
    <row r="74" spans="1:12" ht="27.75" customHeight="1" thickBot="1" thickTop="1">
      <c r="A74" s="349"/>
      <c r="B74" s="350"/>
      <c r="C74" s="351"/>
      <c r="D74" s="355"/>
      <c r="E74" s="357"/>
      <c r="F74" s="359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G10</v>
      </c>
      <c r="D85" s="13" t="str">
        <f>D6</f>
        <v>Site Preparation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G10</v>
      </c>
      <c r="B89" s="364"/>
      <c r="C89" s="365"/>
      <c r="D89" s="255" t="str">
        <f>D6</f>
        <v>Site Preparation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32:C32"/>
    <mergeCell ref="A19:C19"/>
    <mergeCell ref="F8:F9"/>
    <mergeCell ref="E8:E9"/>
    <mergeCell ref="D8:D9"/>
    <mergeCell ref="I86:J86"/>
    <mergeCell ref="G8:H8"/>
    <mergeCell ref="I8:J8"/>
    <mergeCell ref="D34:D35"/>
    <mergeCell ref="E34:E35"/>
    <mergeCell ref="K86:L86"/>
    <mergeCell ref="A89:C89"/>
    <mergeCell ref="A84:C84"/>
    <mergeCell ref="A58:C58"/>
    <mergeCell ref="A45:C45"/>
    <mergeCell ref="D47:D48"/>
    <mergeCell ref="E47:E48"/>
    <mergeCell ref="F47:F48"/>
    <mergeCell ref="E60:E61"/>
    <mergeCell ref="F60:F61"/>
    <mergeCell ref="K8:L8"/>
    <mergeCell ref="D21:D22"/>
    <mergeCell ref="E21:E22"/>
    <mergeCell ref="F21:F22"/>
    <mergeCell ref="G21:H21"/>
    <mergeCell ref="I21:J21"/>
    <mergeCell ref="K21:L21"/>
    <mergeCell ref="F34:F35"/>
    <mergeCell ref="G34:H34"/>
    <mergeCell ref="I34:J34"/>
    <mergeCell ref="K34:L34"/>
    <mergeCell ref="A73:C74"/>
    <mergeCell ref="A71:C71"/>
    <mergeCell ref="G47:H47"/>
    <mergeCell ref="I47:J47"/>
    <mergeCell ref="K47:L47"/>
    <mergeCell ref="D60:D61"/>
    <mergeCell ref="G60:H60"/>
    <mergeCell ref="I60:J60"/>
    <mergeCell ref="K60:L60"/>
    <mergeCell ref="D73:D74"/>
    <mergeCell ref="E73:E74"/>
    <mergeCell ref="F73:F74"/>
    <mergeCell ref="G73:H73"/>
    <mergeCell ref="I73:J73"/>
    <mergeCell ref="K73:L73"/>
    <mergeCell ref="A86:C87"/>
    <mergeCell ref="D86:D87"/>
    <mergeCell ref="E86:E87"/>
    <mergeCell ref="F86:F87"/>
    <mergeCell ref="G86:H86"/>
    <mergeCell ref="A8:C9"/>
    <mergeCell ref="A21:C22"/>
    <mergeCell ref="A34:C35"/>
    <mergeCell ref="A47:C48"/>
    <mergeCell ref="A60:C61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Summary'!B28</f>
        <v>G20</v>
      </c>
      <c r="D6" s="15" t="str">
        <f>'Project Cost Summary'!C28</f>
        <v>Site Improvements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203</v>
      </c>
      <c r="B10" s="18"/>
      <c r="C10" s="18"/>
      <c r="D10" s="57" t="s">
        <v>204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ROADWAYS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205</v>
      </c>
      <c r="B23" s="18"/>
      <c r="C23" s="18"/>
      <c r="D23" s="19" t="s">
        <v>206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PARKING LOTS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207</v>
      </c>
      <c r="B36" s="18"/>
      <c r="C36" s="18"/>
      <c r="D36" s="19" t="s">
        <v>208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PEDESTRIAN PAVING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209</v>
      </c>
      <c r="B49" s="18"/>
      <c r="C49" s="18"/>
      <c r="D49" s="19" t="s">
        <v>210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SITE DEVELOPMENT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211</v>
      </c>
      <c r="B62" s="18"/>
      <c r="C62" s="18"/>
      <c r="D62" s="19" t="s">
        <v>212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LANDSCAPING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76" t="s">
        <v>247</v>
      </c>
      <c r="H73" s="377"/>
      <c r="I73" s="376" t="s">
        <v>248</v>
      </c>
      <c r="J73" s="378"/>
      <c r="K73" s="344" t="s">
        <v>249</v>
      </c>
      <c r="L73" s="345"/>
    </row>
    <row r="74" spans="1:12" ht="27.75" customHeight="1" thickBot="1" thickTop="1">
      <c r="A74" s="349"/>
      <c r="B74" s="350"/>
      <c r="C74" s="351"/>
      <c r="D74" s="355"/>
      <c r="E74" s="357"/>
      <c r="F74" s="359"/>
      <c r="G74" s="161" t="s">
        <v>245</v>
      </c>
      <c r="H74" s="162" t="s">
        <v>244</v>
      </c>
      <c r="I74" s="163" t="s">
        <v>300</v>
      </c>
      <c r="J74" s="162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213</v>
      </c>
      <c r="B75" s="18"/>
      <c r="C75" s="18"/>
      <c r="D75" s="175" t="s">
        <v>214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SITE FURNISHINGS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G20</v>
      </c>
      <c r="D85" s="13" t="str">
        <f>D6</f>
        <v>Site Improvements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G20</v>
      </c>
      <c r="B89" s="364"/>
      <c r="C89" s="365"/>
      <c r="D89" s="255" t="str">
        <f>D6</f>
        <v>Site Improvements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32:C32"/>
    <mergeCell ref="A19:C19"/>
    <mergeCell ref="F8:F9"/>
    <mergeCell ref="E8:E9"/>
    <mergeCell ref="D8:D9"/>
    <mergeCell ref="I86:J86"/>
    <mergeCell ref="G8:H8"/>
    <mergeCell ref="I8:J8"/>
    <mergeCell ref="D34:D35"/>
    <mergeCell ref="E34:E35"/>
    <mergeCell ref="K86:L86"/>
    <mergeCell ref="A89:C89"/>
    <mergeCell ref="A84:C84"/>
    <mergeCell ref="A58:C58"/>
    <mergeCell ref="A45:C45"/>
    <mergeCell ref="D47:D48"/>
    <mergeCell ref="E47:E48"/>
    <mergeCell ref="F47:F48"/>
    <mergeCell ref="E60:E61"/>
    <mergeCell ref="F60:F61"/>
    <mergeCell ref="K8:L8"/>
    <mergeCell ref="D21:D22"/>
    <mergeCell ref="E21:E22"/>
    <mergeCell ref="F21:F22"/>
    <mergeCell ref="G21:H21"/>
    <mergeCell ref="I21:J21"/>
    <mergeCell ref="K21:L21"/>
    <mergeCell ref="F34:F35"/>
    <mergeCell ref="G34:H34"/>
    <mergeCell ref="I34:J34"/>
    <mergeCell ref="K34:L34"/>
    <mergeCell ref="A73:C74"/>
    <mergeCell ref="A71:C71"/>
    <mergeCell ref="G47:H47"/>
    <mergeCell ref="I47:J47"/>
    <mergeCell ref="K47:L47"/>
    <mergeCell ref="D60:D61"/>
    <mergeCell ref="G60:H60"/>
    <mergeCell ref="I60:J60"/>
    <mergeCell ref="K60:L60"/>
    <mergeCell ref="D73:D74"/>
    <mergeCell ref="E73:E74"/>
    <mergeCell ref="F73:F74"/>
    <mergeCell ref="G73:H73"/>
    <mergeCell ref="I73:J73"/>
    <mergeCell ref="K73:L73"/>
    <mergeCell ref="A86:C87"/>
    <mergeCell ref="D86:D87"/>
    <mergeCell ref="E86:E87"/>
    <mergeCell ref="F86:F87"/>
    <mergeCell ref="G86:H86"/>
    <mergeCell ref="A8:C9"/>
    <mergeCell ref="A21:C22"/>
    <mergeCell ref="A34:C35"/>
    <mergeCell ref="A47:C48"/>
    <mergeCell ref="A60:C61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1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Summary'!B29</f>
        <v>G30</v>
      </c>
      <c r="D6" s="15" t="str">
        <f>'Project Cost Summary'!C29</f>
        <v>Site Mechanical Utilities</v>
      </c>
      <c r="K6" s="9" t="s">
        <v>17</v>
      </c>
      <c r="L6" s="8">
        <f>L101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215</v>
      </c>
      <c r="B10" s="18"/>
      <c r="C10" s="18"/>
      <c r="D10" s="57" t="s">
        <v>216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WATER SUPPLY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217</v>
      </c>
      <c r="B23" s="18"/>
      <c r="C23" s="18"/>
      <c r="D23" s="19" t="s">
        <v>218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SANITARY SEWER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219</v>
      </c>
      <c r="B36" s="18"/>
      <c r="C36" s="18"/>
      <c r="D36" s="19" t="s">
        <v>220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STORM SEWER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221</v>
      </c>
      <c r="B49" s="18"/>
      <c r="C49" s="18"/>
      <c r="D49" s="19" t="s">
        <v>222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HEATING DISTRIBUTION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223</v>
      </c>
      <c r="B62" s="18"/>
      <c r="C62" s="18"/>
      <c r="D62" s="19" t="s">
        <v>224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.75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.75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.75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.75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.75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.75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.75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.75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COOLING DISTRIBUTION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1:12" ht="30" customHeight="1" thickBot="1" thickTop="1">
      <c r="A72" s="31"/>
      <c r="B72" s="31"/>
      <c r="C72" s="31"/>
      <c r="D72" s="31"/>
      <c r="E72" s="32"/>
      <c r="F72" s="32"/>
      <c r="G72" s="33"/>
      <c r="H72" s="34"/>
      <c r="I72" s="33"/>
      <c r="J72" s="34"/>
      <c r="K72" s="33"/>
      <c r="L72" s="34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customHeight="1" thickBot="1" thickTop="1">
      <c r="A75" s="50" t="s">
        <v>140</v>
      </c>
      <c r="B75" s="18"/>
      <c r="C75" s="18"/>
      <c r="D75" s="175" t="s">
        <v>225</v>
      </c>
      <c r="E75" s="176"/>
      <c r="F75" s="177"/>
      <c r="G75" s="36"/>
      <c r="H75" s="43"/>
      <c r="I75" s="37"/>
      <c r="J75" s="43"/>
      <c r="K75" s="37"/>
      <c r="L75" s="43"/>
    </row>
    <row r="76" spans="1:12" ht="12.75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ht="12.75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ht="12.75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ht="12.75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ht="12.75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ht="12.75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ht="12.75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ht="12.75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FUEL DISTRIBUTION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7:9" ht="6" customHeight="1" thickBot="1" thickTop="1"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ht="14.25" thickBot="1" thickTop="1">
      <c r="A88" s="61" t="s">
        <v>146</v>
      </c>
      <c r="B88" s="59"/>
      <c r="C88" s="59"/>
      <c r="D88" s="60" t="s">
        <v>226</v>
      </c>
      <c r="E88" s="176"/>
      <c r="F88" s="177"/>
      <c r="G88" s="98"/>
      <c r="H88" s="43"/>
      <c r="I88" s="97"/>
      <c r="J88" s="43"/>
      <c r="K88" s="97"/>
      <c r="L88" s="43"/>
    </row>
    <row r="89" spans="1:12" s="12" customFormat="1" ht="12.75" customHeight="1">
      <c r="A89" s="51"/>
      <c r="B89" s="150" t="s">
        <v>327</v>
      </c>
      <c r="C89" s="54"/>
      <c r="D89" s="147" t="s">
        <v>1</v>
      </c>
      <c r="E89" s="141">
        <v>0</v>
      </c>
      <c r="F89" s="144" t="s">
        <v>2</v>
      </c>
      <c r="G89" s="135">
        <v>0</v>
      </c>
      <c r="H89" s="110">
        <f>G89*$E89</f>
        <v>0</v>
      </c>
      <c r="I89" s="138">
        <v>0</v>
      </c>
      <c r="J89" s="44">
        <f>I89*$E89</f>
        <v>0</v>
      </c>
      <c r="K89" s="38">
        <f>G89+I89</f>
        <v>0</v>
      </c>
      <c r="L89" s="44">
        <f>K89*$E89</f>
        <v>0</v>
      </c>
    </row>
    <row r="90" spans="1:12" s="12" customFormat="1" ht="12.75" customHeight="1">
      <c r="A90" s="52"/>
      <c r="B90" s="151" t="s">
        <v>327</v>
      </c>
      <c r="C90" s="55"/>
      <c r="D90" s="148" t="s">
        <v>1</v>
      </c>
      <c r="E90" s="142">
        <v>0</v>
      </c>
      <c r="F90" s="145" t="s">
        <v>2</v>
      </c>
      <c r="G90" s="136">
        <v>0</v>
      </c>
      <c r="H90" s="111">
        <f aca="true" t="shared" si="24" ref="H90:H96">G90*$E90</f>
        <v>0</v>
      </c>
      <c r="I90" s="139">
        <v>0</v>
      </c>
      <c r="J90" s="45">
        <f aca="true" t="shared" si="25" ref="J90:J96">I90*$E90</f>
        <v>0</v>
      </c>
      <c r="K90" s="39">
        <f aca="true" t="shared" si="26" ref="K90:K96">G90+I90</f>
        <v>0</v>
      </c>
      <c r="L90" s="45">
        <f aca="true" t="shared" si="27" ref="L90:L96">K90*$E90</f>
        <v>0</v>
      </c>
    </row>
    <row r="91" spans="1:12" s="12" customFormat="1" ht="12.75" customHeight="1">
      <c r="A91" s="52"/>
      <c r="B91" s="151" t="s">
        <v>327</v>
      </c>
      <c r="C91" s="55"/>
      <c r="D91" s="148" t="s">
        <v>1</v>
      </c>
      <c r="E91" s="142">
        <v>0</v>
      </c>
      <c r="F91" s="145" t="s">
        <v>2</v>
      </c>
      <c r="G91" s="136">
        <v>0</v>
      </c>
      <c r="H91" s="111">
        <f t="shared" si="24"/>
        <v>0</v>
      </c>
      <c r="I91" s="139">
        <v>0</v>
      </c>
      <c r="J91" s="45">
        <f t="shared" si="25"/>
        <v>0</v>
      </c>
      <c r="K91" s="39">
        <f t="shared" si="26"/>
        <v>0</v>
      </c>
      <c r="L91" s="45">
        <f t="shared" si="27"/>
        <v>0</v>
      </c>
    </row>
    <row r="92" spans="1:12" s="12" customFormat="1" ht="12.75" customHeight="1">
      <c r="A92" s="52"/>
      <c r="B92" s="151" t="s">
        <v>327</v>
      </c>
      <c r="C92" s="55"/>
      <c r="D92" s="148" t="s">
        <v>1</v>
      </c>
      <c r="E92" s="142">
        <v>0</v>
      </c>
      <c r="F92" s="145" t="s">
        <v>2</v>
      </c>
      <c r="G92" s="136">
        <v>0</v>
      </c>
      <c r="H92" s="111">
        <f t="shared" si="24"/>
        <v>0</v>
      </c>
      <c r="I92" s="139">
        <v>0</v>
      </c>
      <c r="J92" s="45">
        <f t="shared" si="25"/>
        <v>0</v>
      </c>
      <c r="K92" s="39">
        <f t="shared" si="26"/>
        <v>0</v>
      </c>
      <c r="L92" s="45">
        <f t="shared" si="27"/>
        <v>0</v>
      </c>
    </row>
    <row r="93" spans="1:12" s="12" customFormat="1" ht="12.75" customHeight="1">
      <c r="A93" s="52"/>
      <c r="B93" s="151" t="s">
        <v>327</v>
      </c>
      <c r="C93" s="55"/>
      <c r="D93" s="148" t="s">
        <v>1</v>
      </c>
      <c r="E93" s="142">
        <v>0</v>
      </c>
      <c r="F93" s="145" t="s">
        <v>2</v>
      </c>
      <c r="G93" s="136">
        <v>0</v>
      </c>
      <c r="H93" s="111">
        <f t="shared" si="24"/>
        <v>0</v>
      </c>
      <c r="I93" s="139">
        <v>0</v>
      </c>
      <c r="J93" s="45">
        <f t="shared" si="25"/>
        <v>0</v>
      </c>
      <c r="K93" s="39">
        <f t="shared" si="26"/>
        <v>0</v>
      </c>
      <c r="L93" s="45">
        <f t="shared" si="27"/>
        <v>0</v>
      </c>
    </row>
    <row r="94" spans="1:12" s="12" customFormat="1" ht="12.75" customHeight="1">
      <c r="A94" s="52"/>
      <c r="B94" s="151" t="s">
        <v>327</v>
      </c>
      <c r="C94" s="55"/>
      <c r="D94" s="148" t="s">
        <v>1</v>
      </c>
      <c r="E94" s="142">
        <v>0</v>
      </c>
      <c r="F94" s="145" t="s">
        <v>2</v>
      </c>
      <c r="G94" s="136">
        <v>0</v>
      </c>
      <c r="H94" s="111">
        <f t="shared" si="24"/>
        <v>0</v>
      </c>
      <c r="I94" s="139">
        <v>0</v>
      </c>
      <c r="J94" s="45">
        <f t="shared" si="25"/>
        <v>0</v>
      </c>
      <c r="K94" s="39">
        <f t="shared" si="26"/>
        <v>0</v>
      </c>
      <c r="L94" s="45">
        <f t="shared" si="27"/>
        <v>0</v>
      </c>
    </row>
    <row r="95" spans="1:12" s="12" customFormat="1" ht="12.75" customHeight="1">
      <c r="A95" s="52"/>
      <c r="B95" s="151" t="s">
        <v>327</v>
      </c>
      <c r="C95" s="55"/>
      <c r="D95" s="148" t="s">
        <v>1</v>
      </c>
      <c r="E95" s="142">
        <v>0</v>
      </c>
      <c r="F95" s="145" t="s">
        <v>2</v>
      </c>
      <c r="G95" s="136">
        <v>0</v>
      </c>
      <c r="H95" s="111">
        <f t="shared" si="24"/>
        <v>0</v>
      </c>
      <c r="I95" s="139">
        <v>0</v>
      </c>
      <c r="J95" s="45">
        <f t="shared" si="25"/>
        <v>0</v>
      </c>
      <c r="K95" s="39">
        <f t="shared" si="26"/>
        <v>0</v>
      </c>
      <c r="L95" s="45">
        <f t="shared" si="27"/>
        <v>0</v>
      </c>
    </row>
    <row r="96" spans="1:12" s="12" customFormat="1" ht="12.75" customHeight="1" thickBot="1">
      <c r="A96" s="53"/>
      <c r="B96" s="152" t="s">
        <v>327</v>
      </c>
      <c r="C96" s="56"/>
      <c r="D96" s="149" t="s">
        <v>1</v>
      </c>
      <c r="E96" s="143">
        <v>0</v>
      </c>
      <c r="F96" s="146" t="s">
        <v>2</v>
      </c>
      <c r="G96" s="137">
        <v>0</v>
      </c>
      <c r="H96" s="112">
        <f t="shared" si="24"/>
        <v>0</v>
      </c>
      <c r="I96" s="140">
        <v>0</v>
      </c>
      <c r="J96" s="46">
        <f t="shared" si="25"/>
        <v>0</v>
      </c>
      <c r="K96" s="40">
        <f t="shared" si="26"/>
        <v>0</v>
      </c>
      <c r="L96" s="46">
        <f t="shared" si="27"/>
        <v>0</v>
      </c>
    </row>
    <row r="97" spans="1:12" s="261" customFormat="1" ht="14.25" customHeight="1" thickBot="1" thickTop="1">
      <c r="A97" s="381" t="s">
        <v>250</v>
      </c>
      <c r="B97" s="382"/>
      <c r="C97" s="382"/>
      <c r="D97" s="286" t="str">
        <f>D88</f>
        <v>OTHER SITE MECHANICAL UTILITIES</v>
      </c>
      <c r="E97" s="287">
        <f>'Project Cost Summary'!$D$7</f>
        <v>0</v>
      </c>
      <c r="F97" s="288" t="str">
        <f>'Project Cost Summary'!$E$7</f>
        <v>Unit</v>
      </c>
      <c r="G97" s="289" t="e">
        <f>H97/E97</f>
        <v>#DIV/0!</v>
      </c>
      <c r="H97" s="290">
        <f>SUM(H89:H96)</f>
        <v>0</v>
      </c>
      <c r="I97" s="291" t="e">
        <f>J97/E97</f>
        <v>#DIV/0!</v>
      </c>
      <c r="J97" s="290">
        <f>SUM(J89:J96)</f>
        <v>0</v>
      </c>
      <c r="K97" s="291" t="e">
        <f>L97/E97</f>
        <v>#DIV/0!</v>
      </c>
      <c r="L97" s="290">
        <f>SUM(L89:L96)</f>
        <v>0</v>
      </c>
    </row>
    <row r="98" ht="39.75" customHeight="1" thickBot="1" thickTop="1"/>
    <row r="99" spans="1:12" ht="15" customHeight="1" thickBot="1" thickTop="1">
      <c r="A99" s="346" t="s">
        <v>13</v>
      </c>
      <c r="B99" s="347"/>
      <c r="C99" s="348"/>
      <c r="D99" s="354" t="s">
        <v>1</v>
      </c>
      <c r="E99" s="356" t="s">
        <v>6</v>
      </c>
      <c r="F99" s="358" t="s">
        <v>2</v>
      </c>
      <c r="G99" s="360" t="s">
        <v>247</v>
      </c>
      <c r="H99" s="361"/>
      <c r="I99" s="360" t="s">
        <v>248</v>
      </c>
      <c r="J99" s="362"/>
      <c r="K99" s="344" t="s">
        <v>249</v>
      </c>
      <c r="L99" s="345"/>
    </row>
    <row r="100" spans="1:12" ht="27.75" customHeight="1" thickBot="1">
      <c r="A100" s="349"/>
      <c r="B100" s="350"/>
      <c r="C100" s="351"/>
      <c r="D100" s="355"/>
      <c r="E100" s="357"/>
      <c r="F100" s="359"/>
      <c r="G100" s="155" t="s">
        <v>245</v>
      </c>
      <c r="H100" s="156" t="s">
        <v>244</v>
      </c>
      <c r="I100" s="157" t="s">
        <v>300</v>
      </c>
      <c r="J100" s="156" t="s">
        <v>301</v>
      </c>
      <c r="K100" s="158" t="s">
        <v>246</v>
      </c>
      <c r="L100" s="159" t="s">
        <v>12</v>
      </c>
    </row>
    <row r="101" spans="1:12" s="261" customFormat="1" ht="14.25" customHeight="1" thickBot="1" thickTop="1">
      <c r="A101" s="379" t="str">
        <f>C6</f>
        <v>G30</v>
      </c>
      <c r="B101" s="380"/>
      <c r="C101" s="380"/>
      <c r="D101" s="281" t="str">
        <f>D6</f>
        <v>Site Mechanical Utilities</v>
      </c>
      <c r="E101" s="249">
        <f>'Project Cost Summary'!$D$7</f>
        <v>0</v>
      </c>
      <c r="F101" s="253" t="str">
        <f>'Project Cost Summary'!$E$7</f>
        <v>Unit</v>
      </c>
      <c r="G101" s="282" t="e">
        <f>H101/E101</f>
        <v>#DIV/0!</v>
      </c>
      <c r="H101" s="283">
        <f>H19+H32+H45+H58+H71+H84+H97</f>
        <v>0</v>
      </c>
      <c r="I101" s="282" t="e">
        <f>J101/E101</f>
        <v>#DIV/0!</v>
      </c>
      <c r="J101" s="283">
        <f>J19+J32+J45+J58+J71+J84+J97</f>
        <v>0</v>
      </c>
      <c r="K101" s="284" t="e">
        <f>L101/E101</f>
        <v>#DIV/0!</v>
      </c>
      <c r="L101" s="285">
        <f>L19+L32+L45+L58+L71+L84+L97</f>
        <v>0</v>
      </c>
    </row>
    <row r="102" ht="13.5" thickTop="1"/>
  </sheetData>
  <sheetProtection password="CA99" sheet="1" objects="1" scenarios="1" formatCells="0" formatRows="0" selectLockedCells="1"/>
  <mergeCells count="72">
    <mergeCell ref="A47:C48"/>
    <mergeCell ref="A73:C74"/>
    <mergeCell ref="D99:D100"/>
    <mergeCell ref="E99:E100"/>
    <mergeCell ref="F99:F100"/>
    <mergeCell ref="E47:E48"/>
    <mergeCell ref="F47:F48"/>
    <mergeCell ref="A97:C97"/>
    <mergeCell ref="A84:C84"/>
    <mergeCell ref="A86:C87"/>
    <mergeCell ref="K21:L21"/>
    <mergeCell ref="F8:F9"/>
    <mergeCell ref="E8:E9"/>
    <mergeCell ref="D8:D9"/>
    <mergeCell ref="A8:C9"/>
    <mergeCell ref="G8:H8"/>
    <mergeCell ref="I8:J8"/>
    <mergeCell ref="K8:L8"/>
    <mergeCell ref="G21:H21"/>
    <mergeCell ref="I21:J21"/>
    <mergeCell ref="K86:L86"/>
    <mergeCell ref="A19:C19"/>
    <mergeCell ref="A34:C35"/>
    <mergeCell ref="A45:C45"/>
    <mergeCell ref="A58:C58"/>
    <mergeCell ref="I34:J34"/>
    <mergeCell ref="K34:L34"/>
    <mergeCell ref="D21:D22"/>
    <mergeCell ref="E21:E22"/>
    <mergeCell ref="F21:F22"/>
    <mergeCell ref="A32:C32"/>
    <mergeCell ref="A21:C22"/>
    <mergeCell ref="A60:C61"/>
    <mergeCell ref="A71:C71"/>
    <mergeCell ref="G47:H47"/>
    <mergeCell ref="I47:J47"/>
    <mergeCell ref="D34:D35"/>
    <mergeCell ref="E34:E35"/>
    <mergeCell ref="F34:F35"/>
    <mergeCell ref="G34:H34"/>
    <mergeCell ref="K47:L47"/>
    <mergeCell ref="D60:D61"/>
    <mergeCell ref="E60:E61"/>
    <mergeCell ref="F60:F61"/>
    <mergeCell ref="G60:H60"/>
    <mergeCell ref="I60:J60"/>
    <mergeCell ref="K60:L60"/>
    <mergeCell ref="D47:D48"/>
    <mergeCell ref="D73:D74"/>
    <mergeCell ref="E73:E74"/>
    <mergeCell ref="F73:F74"/>
    <mergeCell ref="G73:H73"/>
    <mergeCell ref="I73:J73"/>
    <mergeCell ref="K73:L73"/>
    <mergeCell ref="G99:H99"/>
    <mergeCell ref="I99:J99"/>
    <mergeCell ref="K99:L99"/>
    <mergeCell ref="A101:C101"/>
    <mergeCell ref="D86:D87"/>
    <mergeCell ref="E86:E87"/>
    <mergeCell ref="F86:F87"/>
    <mergeCell ref="G86:H86"/>
    <mergeCell ref="I86:J86"/>
    <mergeCell ref="A99:C100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3" manualBreakCount="3">
    <brk id="32" max="11" man="1"/>
    <brk id="58" max="11" man="1"/>
    <brk id="84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Summary'!B30</f>
        <v>G40</v>
      </c>
      <c r="D6" s="15" t="str">
        <f>'Project Cost Summary'!C30</f>
        <v>Site Electrical Utilities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227</v>
      </c>
      <c r="B10" s="18"/>
      <c r="C10" s="18"/>
      <c r="D10" s="57" t="s">
        <v>228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ELECTRICAL DISTRIBUTION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229</v>
      </c>
      <c r="B23" s="18"/>
      <c r="C23" s="18"/>
      <c r="D23" s="19" t="s">
        <v>230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SITE LIGHTING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231</v>
      </c>
      <c r="B36" s="18"/>
      <c r="C36" s="18"/>
      <c r="D36" s="19" t="s">
        <v>232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SITE COMMUNICATIONS &amp; SECURITY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233</v>
      </c>
      <c r="B49" s="18"/>
      <c r="C49" s="18"/>
      <c r="D49" s="19" t="s">
        <v>234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OTHER SITE ELECTRICAL UTILITIES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G40</v>
      </c>
      <c r="D85" s="13" t="str">
        <f>D6</f>
        <v>Site Electrical Utilities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G40</v>
      </c>
      <c r="B89" s="364"/>
      <c r="C89" s="365"/>
      <c r="D89" s="255" t="str">
        <f>D6</f>
        <v>Site Electrical Utilities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84:C84"/>
    <mergeCell ref="D8:D9"/>
    <mergeCell ref="I86:J86"/>
    <mergeCell ref="K86:L86"/>
    <mergeCell ref="A89:C89"/>
    <mergeCell ref="A45:C45"/>
    <mergeCell ref="A58:C58"/>
    <mergeCell ref="A73:C74"/>
    <mergeCell ref="D47:D48"/>
    <mergeCell ref="E47:E48"/>
    <mergeCell ref="G8:H8"/>
    <mergeCell ref="I8:J8"/>
    <mergeCell ref="K8:L8"/>
    <mergeCell ref="D21:D22"/>
    <mergeCell ref="E21:E22"/>
    <mergeCell ref="F21:F22"/>
    <mergeCell ref="G21:H21"/>
    <mergeCell ref="I21:J21"/>
    <mergeCell ref="F8:F9"/>
    <mergeCell ref="E8:E9"/>
    <mergeCell ref="A47:C48"/>
    <mergeCell ref="K21:L21"/>
    <mergeCell ref="D34:D35"/>
    <mergeCell ref="E34:E35"/>
    <mergeCell ref="F34:F35"/>
    <mergeCell ref="G34:H34"/>
    <mergeCell ref="I34:J34"/>
    <mergeCell ref="K34:L34"/>
    <mergeCell ref="F47:F48"/>
    <mergeCell ref="A60:C61"/>
    <mergeCell ref="A71:C71"/>
    <mergeCell ref="G47:H47"/>
    <mergeCell ref="I47:J47"/>
    <mergeCell ref="K47:L47"/>
    <mergeCell ref="D60:D61"/>
    <mergeCell ref="E60:E61"/>
    <mergeCell ref="F60:F61"/>
    <mergeCell ref="G60:H60"/>
    <mergeCell ref="I60:J60"/>
    <mergeCell ref="K60:L60"/>
    <mergeCell ref="D73:D74"/>
    <mergeCell ref="E73:E74"/>
    <mergeCell ref="F73:F74"/>
    <mergeCell ref="G73:H73"/>
    <mergeCell ref="I73:J73"/>
    <mergeCell ref="K73:L73"/>
    <mergeCell ref="A86:C87"/>
    <mergeCell ref="D86:D87"/>
    <mergeCell ref="E86:E87"/>
    <mergeCell ref="F86:F87"/>
    <mergeCell ref="G86:H86"/>
    <mergeCell ref="A8:C9"/>
    <mergeCell ref="A21:C22"/>
    <mergeCell ref="A19:C19"/>
    <mergeCell ref="A32:C32"/>
    <mergeCell ref="A34:C35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Summary'!B31</f>
        <v>G50</v>
      </c>
      <c r="D6" s="15" t="str">
        <f>'Project Cost Summary'!C31</f>
        <v>Other Site Construction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235</v>
      </c>
      <c r="B10" s="18"/>
      <c r="C10" s="18"/>
      <c r="D10" s="57" t="s">
        <v>236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ht="14.25" customHeight="1" thickBot="1" thickTop="1">
      <c r="A19" s="352" t="s">
        <v>250</v>
      </c>
      <c r="B19" s="353"/>
      <c r="C19" s="353"/>
      <c r="D19" s="254" t="str">
        <f>D10</f>
        <v>SERVICE &amp; PEDESTRIAN TUNNELS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237</v>
      </c>
      <c r="B23" s="18"/>
      <c r="C23" s="18"/>
      <c r="D23" s="19" t="s">
        <v>238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ht="14.25" customHeight="1" thickBot="1" thickTop="1">
      <c r="A32" s="352" t="s">
        <v>250</v>
      </c>
      <c r="B32" s="353"/>
      <c r="C32" s="353"/>
      <c r="D32" s="254" t="str">
        <f>D23</f>
        <v>OTHER SITE SYSTEMS &amp; EQUIPMENT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ht="14.25" customHeight="1" thickBot="1" thickTop="1">
      <c r="A45" s="352" t="s">
        <v>250</v>
      </c>
      <c r="B45" s="353"/>
      <c r="C45" s="353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G50</v>
      </c>
      <c r="D85" s="13" t="str">
        <f>D6</f>
        <v>Other Site Construction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ht="16.5" thickBot="1">
      <c r="A89" s="363" t="str">
        <f>C6</f>
        <v>G50</v>
      </c>
      <c r="B89" s="364"/>
      <c r="C89" s="365"/>
      <c r="D89" s="255" t="str">
        <f>D6</f>
        <v>Other Site Construction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84:C84"/>
    <mergeCell ref="D8:D9"/>
    <mergeCell ref="I86:J86"/>
    <mergeCell ref="K86:L86"/>
    <mergeCell ref="A89:C89"/>
    <mergeCell ref="A45:C45"/>
    <mergeCell ref="A58:C58"/>
    <mergeCell ref="A73:C74"/>
    <mergeCell ref="D47:D48"/>
    <mergeCell ref="E47:E48"/>
    <mergeCell ref="G8:H8"/>
    <mergeCell ref="I8:J8"/>
    <mergeCell ref="K8:L8"/>
    <mergeCell ref="D21:D22"/>
    <mergeCell ref="E21:E22"/>
    <mergeCell ref="F21:F22"/>
    <mergeCell ref="G21:H21"/>
    <mergeCell ref="I21:J21"/>
    <mergeCell ref="F8:F9"/>
    <mergeCell ref="E8:E9"/>
    <mergeCell ref="A47:C48"/>
    <mergeCell ref="K21:L21"/>
    <mergeCell ref="D34:D35"/>
    <mergeCell ref="E34:E35"/>
    <mergeCell ref="F34:F35"/>
    <mergeCell ref="G34:H34"/>
    <mergeCell ref="I34:J34"/>
    <mergeCell ref="K34:L34"/>
    <mergeCell ref="F47:F48"/>
    <mergeCell ref="A60:C61"/>
    <mergeCell ref="A71:C71"/>
    <mergeCell ref="G47:H47"/>
    <mergeCell ref="I47:J47"/>
    <mergeCell ref="K47:L47"/>
    <mergeCell ref="D60:D61"/>
    <mergeCell ref="E60:E61"/>
    <mergeCell ref="F60:F61"/>
    <mergeCell ref="G60:H60"/>
    <mergeCell ref="I60:J60"/>
    <mergeCell ref="K60:L60"/>
    <mergeCell ref="D73:D74"/>
    <mergeCell ref="E73:E74"/>
    <mergeCell ref="F73:F74"/>
    <mergeCell ref="G73:H73"/>
    <mergeCell ref="I73:J73"/>
    <mergeCell ref="K73:L73"/>
    <mergeCell ref="A86:C87"/>
    <mergeCell ref="D86:D87"/>
    <mergeCell ref="E86:E87"/>
    <mergeCell ref="F86:F87"/>
    <mergeCell ref="G86:H86"/>
    <mergeCell ref="A8:C9"/>
    <mergeCell ref="A21:C22"/>
    <mergeCell ref="A19:C19"/>
    <mergeCell ref="A32:C32"/>
    <mergeCell ref="A34:C35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  <ignoredErrors>
    <ignoredError sqref="D19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Summary'!B32</f>
        <v>XX</v>
      </c>
      <c r="D6" s="15" t="str">
        <f>'Project Cost Summary'!C32</f>
        <v>Special Use - 1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15</v>
      </c>
      <c r="B10" s="18"/>
      <c r="C10" s="18"/>
      <c r="D10" s="57" t="s">
        <v>14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BASE ELEMENT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15</v>
      </c>
      <c r="B23" s="18"/>
      <c r="C23" s="18"/>
      <c r="D23" s="19" t="s">
        <v>14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BASE ELEMENT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XX</v>
      </c>
      <c r="D85" s="13" t="str">
        <f>D6</f>
        <v>Special Use - 1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XX</v>
      </c>
      <c r="B89" s="364"/>
      <c r="C89" s="365"/>
      <c r="D89" s="255" t="str">
        <f>D6</f>
        <v>Special Use - 1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84:C84"/>
    <mergeCell ref="D8:D9"/>
    <mergeCell ref="I86:J86"/>
    <mergeCell ref="K86:L86"/>
    <mergeCell ref="A89:C89"/>
    <mergeCell ref="A45:C45"/>
    <mergeCell ref="A58:C58"/>
    <mergeCell ref="A73:C74"/>
    <mergeCell ref="D47:D48"/>
    <mergeCell ref="E47:E48"/>
    <mergeCell ref="G8:H8"/>
    <mergeCell ref="I8:J8"/>
    <mergeCell ref="K8:L8"/>
    <mergeCell ref="D21:D22"/>
    <mergeCell ref="E21:E22"/>
    <mergeCell ref="F21:F22"/>
    <mergeCell ref="G21:H21"/>
    <mergeCell ref="I21:J21"/>
    <mergeCell ref="F8:F9"/>
    <mergeCell ref="E8:E9"/>
    <mergeCell ref="A47:C48"/>
    <mergeCell ref="K21:L21"/>
    <mergeCell ref="D34:D35"/>
    <mergeCell ref="E34:E35"/>
    <mergeCell ref="F34:F35"/>
    <mergeCell ref="G34:H34"/>
    <mergeCell ref="I34:J34"/>
    <mergeCell ref="K34:L34"/>
    <mergeCell ref="F47:F48"/>
    <mergeCell ref="A60:C61"/>
    <mergeCell ref="A71:C71"/>
    <mergeCell ref="G47:H47"/>
    <mergeCell ref="I47:J47"/>
    <mergeCell ref="K47:L47"/>
    <mergeCell ref="D60:D61"/>
    <mergeCell ref="E60:E61"/>
    <mergeCell ref="F60:F61"/>
    <mergeCell ref="G60:H60"/>
    <mergeCell ref="I60:J60"/>
    <mergeCell ref="K60:L60"/>
    <mergeCell ref="D73:D74"/>
    <mergeCell ref="E73:E74"/>
    <mergeCell ref="F73:F74"/>
    <mergeCell ref="G73:H73"/>
    <mergeCell ref="I73:J73"/>
    <mergeCell ref="K73:L73"/>
    <mergeCell ref="A86:C87"/>
    <mergeCell ref="D86:D87"/>
    <mergeCell ref="E86:E87"/>
    <mergeCell ref="F86:F87"/>
    <mergeCell ref="G86:H86"/>
    <mergeCell ref="A8:C9"/>
    <mergeCell ref="A21:C22"/>
    <mergeCell ref="A19:C19"/>
    <mergeCell ref="A32:C32"/>
    <mergeCell ref="A34:C35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A10" sqref="A10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Summary'!B33</f>
        <v>XX</v>
      </c>
      <c r="D6" s="15" t="str">
        <f>'Project Cost Summary'!C33</f>
        <v>Special Use - 2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15</v>
      </c>
      <c r="B10" s="18"/>
      <c r="C10" s="18"/>
      <c r="D10" s="57" t="s">
        <v>14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BASE ELEMENT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15</v>
      </c>
      <c r="B23" s="18"/>
      <c r="C23" s="18"/>
      <c r="D23" s="19" t="s">
        <v>14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BASE ELEMENT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XX</v>
      </c>
      <c r="D85" s="13" t="str">
        <f>D6</f>
        <v>Special Use - 2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5" customHeight="1" thickBot="1">
      <c r="A89" s="363" t="str">
        <f>C6</f>
        <v>XX</v>
      </c>
      <c r="B89" s="364"/>
      <c r="C89" s="365"/>
      <c r="D89" s="255" t="str">
        <f>D6</f>
        <v>Special Use - 2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84:C84"/>
    <mergeCell ref="D8:D9"/>
    <mergeCell ref="I86:J86"/>
    <mergeCell ref="K86:L86"/>
    <mergeCell ref="A89:C89"/>
    <mergeCell ref="A45:C45"/>
    <mergeCell ref="A58:C58"/>
    <mergeCell ref="A73:C74"/>
    <mergeCell ref="D47:D48"/>
    <mergeCell ref="E47:E48"/>
    <mergeCell ref="G8:H8"/>
    <mergeCell ref="I8:J8"/>
    <mergeCell ref="K8:L8"/>
    <mergeCell ref="D21:D22"/>
    <mergeCell ref="E21:E22"/>
    <mergeCell ref="F21:F22"/>
    <mergeCell ref="G21:H21"/>
    <mergeCell ref="I21:J21"/>
    <mergeCell ref="F8:F9"/>
    <mergeCell ref="E8:E9"/>
    <mergeCell ref="A47:C48"/>
    <mergeCell ref="K21:L21"/>
    <mergeCell ref="D34:D35"/>
    <mergeCell ref="E34:E35"/>
    <mergeCell ref="F34:F35"/>
    <mergeCell ref="G34:H34"/>
    <mergeCell ref="I34:J34"/>
    <mergeCell ref="K34:L34"/>
    <mergeCell ref="F47:F48"/>
    <mergeCell ref="A60:C61"/>
    <mergeCell ref="A71:C71"/>
    <mergeCell ref="G47:H47"/>
    <mergeCell ref="I47:J47"/>
    <mergeCell ref="K47:L47"/>
    <mergeCell ref="D60:D61"/>
    <mergeCell ref="E60:E61"/>
    <mergeCell ref="F60:F61"/>
    <mergeCell ref="G60:H60"/>
    <mergeCell ref="I60:J60"/>
    <mergeCell ref="K60:L60"/>
    <mergeCell ref="D73:D74"/>
    <mergeCell ref="E73:E74"/>
    <mergeCell ref="F73:F74"/>
    <mergeCell ref="G73:H73"/>
    <mergeCell ref="I73:J73"/>
    <mergeCell ref="K73:L73"/>
    <mergeCell ref="A86:C87"/>
    <mergeCell ref="D86:D87"/>
    <mergeCell ref="E86:E87"/>
    <mergeCell ref="F86:F87"/>
    <mergeCell ref="G86:H86"/>
    <mergeCell ref="A8:C9"/>
    <mergeCell ref="A21:C22"/>
    <mergeCell ref="A19:C19"/>
    <mergeCell ref="A32:C32"/>
    <mergeCell ref="A34:C35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Summary'!B34</f>
        <v>XX</v>
      </c>
      <c r="D6" s="15" t="str">
        <f>'Project Cost Summary'!C34</f>
        <v>Special Use - 3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15</v>
      </c>
      <c r="B10" s="18"/>
      <c r="C10" s="18"/>
      <c r="D10" s="57" t="s">
        <v>14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 customHeight="1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 customHeight="1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 customHeight="1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 customHeight="1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 customHeight="1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 customHeight="1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 customHeight="1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2.75" customHeight="1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BASE ELEMENT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15</v>
      </c>
      <c r="B23" s="18"/>
      <c r="C23" s="18"/>
      <c r="D23" s="19" t="s">
        <v>14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 customHeight="1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 customHeight="1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 customHeight="1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 customHeight="1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 customHeight="1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 customHeight="1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 customHeight="1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2.75" customHeight="1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BASE ELEMENT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 customHeight="1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 customHeight="1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 customHeight="1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 customHeight="1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 customHeight="1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 customHeight="1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 customHeight="1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2.75" customHeight="1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 customHeight="1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 customHeight="1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 customHeight="1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 customHeight="1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 customHeight="1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 customHeight="1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 customHeight="1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2.75" customHeight="1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XX</v>
      </c>
      <c r="D85" s="13" t="str">
        <f>D6</f>
        <v>Special Use - 3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XX</v>
      </c>
      <c r="B89" s="364"/>
      <c r="C89" s="365"/>
      <c r="D89" s="255" t="str">
        <f>D6</f>
        <v>Special Use - 3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84:C84"/>
    <mergeCell ref="D8:D9"/>
    <mergeCell ref="I86:J86"/>
    <mergeCell ref="K86:L86"/>
    <mergeCell ref="A89:C89"/>
    <mergeCell ref="A45:C45"/>
    <mergeCell ref="A58:C58"/>
    <mergeCell ref="A73:C74"/>
    <mergeCell ref="D47:D48"/>
    <mergeCell ref="E47:E48"/>
    <mergeCell ref="G8:H8"/>
    <mergeCell ref="I8:J8"/>
    <mergeCell ref="K8:L8"/>
    <mergeCell ref="D21:D22"/>
    <mergeCell ref="E21:E22"/>
    <mergeCell ref="F21:F22"/>
    <mergeCell ref="G21:H21"/>
    <mergeCell ref="I21:J21"/>
    <mergeCell ref="F8:F9"/>
    <mergeCell ref="E8:E9"/>
    <mergeCell ref="A47:C48"/>
    <mergeCell ref="K21:L21"/>
    <mergeCell ref="D34:D35"/>
    <mergeCell ref="E34:E35"/>
    <mergeCell ref="F34:F35"/>
    <mergeCell ref="G34:H34"/>
    <mergeCell ref="I34:J34"/>
    <mergeCell ref="K34:L34"/>
    <mergeCell ref="F47:F48"/>
    <mergeCell ref="A60:C61"/>
    <mergeCell ref="A71:C71"/>
    <mergeCell ref="G47:H47"/>
    <mergeCell ref="I47:J47"/>
    <mergeCell ref="K47:L47"/>
    <mergeCell ref="D60:D61"/>
    <mergeCell ref="E60:E61"/>
    <mergeCell ref="F60:F61"/>
    <mergeCell ref="G60:H60"/>
    <mergeCell ref="I60:J60"/>
    <mergeCell ref="K60:L60"/>
    <mergeCell ref="D73:D74"/>
    <mergeCell ref="E73:E74"/>
    <mergeCell ref="F73:F74"/>
    <mergeCell ref="G73:H73"/>
    <mergeCell ref="I73:J73"/>
    <mergeCell ref="K73:L73"/>
    <mergeCell ref="A86:C87"/>
    <mergeCell ref="D86:D87"/>
    <mergeCell ref="E86:E87"/>
    <mergeCell ref="F86:F87"/>
    <mergeCell ref="G86:H86"/>
    <mergeCell ref="A8:C9"/>
    <mergeCell ref="A21:C22"/>
    <mergeCell ref="A19:C19"/>
    <mergeCell ref="A32:C32"/>
    <mergeCell ref="A34:C35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fitToHeight="4" horizontalDpi="600" verticalDpi="600" orientation="landscape" scale="86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0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22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23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294</v>
      </c>
      <c r="C6" s="62" t="str">
        <f>'Project Cost Summary'!B10</f>
        <v>A10</v>
      </c>
      <c r="D6" s="15" t="str">
        <f>'Project Cost Summary'!C10</f>
        <v>Foundations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49</v>
      </c>
      <c r="B10" s="18"/>
      <c r="C10" s="18"/>
      <c r="D10" s="57" t="s">
        <v>50</v>
      </c>
      <c r="E10" s="176"/>
      <c r="F10" s="177"/>
      <c r="G10" s="113"/>
      <c r="H10" s="109"/>
      <c r="I10" s="114"/>
      <c r="J10" s="109"/>
      <c r="K10" s="37"/>
      <c r="L10" s="43"/>
    </row>
    <row r="11" spans="1:12" s="12" customFormat="1" ht="12.75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110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111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111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111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111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111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111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112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STANDARD FOUNDATIONS</v>
      </c>
      <c r="E19" s="248">
        <f>'Project Cost Summary'!$D$7</f>
        <v>0</v>
      </c>
      <c r="F19" s="252" t="str">
        <f>'Project Cost Summary'!$E$7</f>
        <v>Unit</v>
      </c>
      <c r="G19" s="26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60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51</v>
      </c>
      <c r="B23" s="18"/>
      <c r="C23" s="18"/>
      <c r="D23" s="19" t="s">
        <v>52</v>
      </c>
      <c r="E23" s="176"/>
      <c r="F23" s="177"/>
      <c r="G23" s="113"/>
      <c r="H23" s="109"/>
      <c r="I23" s="114"/>
      <c r="J23" s="43"/>
      <c r="K23" s="37"/>
      <c r="L23" s="43"/>
    </row>
    <row r="24" spans="1:12" s="12" customFormat="1" ht="12.75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SPECIAL FOUNDATIONS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0"/>
      <c r="I33" s="10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53</v>
      </c>
      <c r="B36" s="18"/>
      <c r="C36" s="18"/>
      <c r="D36" s="19" t="s">
        <v>54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44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45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45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45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45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45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45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46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SLAB ON GRADE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0"/>
      <c r="I46" s="10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44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45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45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45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45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45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45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46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4.5" customHeight="1" thickBot="1" thickTop="1">
      <c r="G59" s="10"/>
      <c r="I59" s="10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44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45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45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45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45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45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45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46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27.75" customHeight="1" thickBot="1" thickTop="1">
      <c r="G72" s="10"/>
      <c r="I72" s="10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44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45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45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45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45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45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45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46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</v>
      </c>
      <c r="B85" s="13"/>
      <c r="C85" s="182" t="str">
        <f>C6</f>
        <v>A10</v>
      </c>
      <c r="D85" s="13" t="str">
        <f>D6</f>
        <v>Foundations</v>
      </c>
      <c r="G85" s="10"/>
      <c r="I85" s="10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2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A10</v>
      </c>
      <c r="B89" s="364"/>
      <c r="C89" s="365"/>
      <c r="D89" s="255" t="str">
        <f>D6</f>
        <v>Foundations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91" ht="15.75">
      <c r="D91" s="58"/>
    </row>
    <row r="102" ht="12.75">
      <c r="E102" s="63"/>
    </row>
  </sheetData>
  <sheetProtection password="CA99" sheet="1" objects="1" scenarios="1" formatCells="0" formatRows="0" selectLockedCells="1"/>
  <mergeCells count="64">
    <mergeCell ref="D34:D35"/>
    <mergeCell ref="A19:C19"/>
    <mergeCell ref="A32:C32"/>
    <mergeCell ref="A8:C9"/>
    <mergeCell ref="A21:C22"/>
    <mergeCell ref="F8:F9"/>
    <mergeCell ref="E8:E9"/>
    <mergeCell ref="D8:D9"/>
    <mergeCell ref="E34:E35"/>
    <mergeCell ref="F34:F35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45:C45"/>
    <mergeCell ref="A58:C58"/>
    <mergeCell ref="A71:C71"/>
    <mergeCell ref="I60:J60"/>
    <mergeCell ref="K60:L60"/>
    <mergeCell ref="I73:J73"/>
    <mergeCell ref="A47:C48"/>
    <mergeCell ref="A60:C61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48" header="0.6" footer="0.25"/>
  <pageSetup fitToHeight="3" horizontalDpi="600" verticalDpi="600" orientation="landscape" scale="86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Summary'!B11</f>
        <v>A20</v>
      </c>
      <c r="D6" s="15" t="str">
        <f>'Project Cost Summary'!C11</f>
        <v>Basement Construction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76</v>
      </c>
      <c r="B10" s="18"/>
      <c r="C10" s="18"/>
      <c r="D10" s="57" t="s">
        <v>77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BASEMENT EXCAVATION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78</v>
      </c>
      <c r="B23" s="18"/>
      <c r="C23" s="18"/>
      <c r="D23" s="19" t="s">
        <v>79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BASEMENT WALLS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>
      <c r="A44" s="64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65">
        <f t="shared" si="9"/>
        <v>0</v>
      </c>
      <c r="K44" s="66">
        <f t="shared" si="10"/>
        <v>0</v>
      </c>
      <c r="L44" s="65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2" t="e">
        <f>H45/E45</f>
        <v>#DIV/0!</v>
      </c>
      <c r="H45" s="262">
        <f>SUM(H37:H44)</f>
        <v>0</v>
      </c>
      <c r="I45" s="173" t="e">
        <f>J45/E45</f>
        <v>#DIV/0!</v>
      </c>
      <c r="J45" s="262">
        <f>SUM(J37:J44)</f>
        <v>0</v>
      </c>
      <c r="K45" s="174" t="e">
        <f>L45/E45</f>
        <v>#DIV/0!</v>
      </c>
      <c r="L45" s="262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A20</v>
      </c>
      <c r="D85" s="13" t="str">
        <f>D6</f>
        <v>Basement Construction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A20</v>
      </c>
      <c r="B89" s="364"/>
      <c r="C89" s="365"/>
      <c r="D89" s="255" t="str">
        <f>D6</f>
        <v>Basement Construction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32:C32"/>
    <mergeCell ref="D34:D35"/>
    <mergeCell ref="A8:C9"/>
    <mergeCell ref="A21:C22"/>
    <mergeCell ref="F8:F9"/>
    <mergeCell ref="E8:E9"/>
    <mergeCell ref="D8:D9"/>
    <mergeCell ref="E34:E35"/>
    <mergeCell ref="F34:F35"/>
    <mergeCell ref="G8:H8"/>
    <mergeCell ref="A19:C19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45:C45"/>
    <mergeCell ref="A58:C58"/>
    <mergeCell ref="A71:C71"/>
    <mergeCell ref="I60:J60"/>
    <mergeCell ref="K60:L60"/>
    <mergeCell ref="I73:J73"/>
    <mergeCell ref="A47:C48"/>
    <mergeCell ref="A60:C61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48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Summary'!B12</f>
        <v>B10</v>
      </c>
      <c r="D6" s="15" t="str">
        <f>'Project Cost Summary'!C12</f>
        <v>Superstructure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80</v>
      </c>
      <c r="B10" s="18"/>
      <c r="C10" s="18"/>
      <c r="D10" s="57" t="s">
        <v>81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110">
        <f>I11*$E11</f>
        <v>0</v>
      </c>
      <c r="K11" s="138">
        <v>0</v>
      </c>
      <c r="L11" s="44">
        <f>K11*$E11</f>
        <v>0</v>
      </c>
    </row>
    <row r="12" spans="1:12" s="12" customFormat="1" ht="12.75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111">
        <f aca="true" t="shared" si="1" ref="J12:J18">I12*$E12</f>
        <v>0</v>
      </c>
      <c r="K12" s="139">
        <v>0</v>
      </c>
      <c r="L12" s="45">
        <f aca="true" t="shared" si="2" ref="L12:L18">K12*$E12</f>
        <v>0</v>
      </c>
    </row>
    <row r="13" spans="1:12" s="12" customFormat="1" ht="12.75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111">
        <f t="shared" si="1"/>
        <v>0</v>
      </c>
      <c r="K13" s="139">
        <v>0</v>
      </c>
      <c r="L13" s="45">
        <f t="shared" si="2"/>
        <v>0</v>
      </c>
    </row>
    <row r="14" spans="1:12" s="12" customFormat="1" ht="12.75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111">
        <f t="shared" si="1"/>
        <v>0</v>
      </c>
      <c r="K14" s="139">
        <v>0</v>
      </c>
      <c r="L14" s="45">
        <f t="shared" si="2"/>
        <v>0</v>
      </c>
    </row>
    <row r="15" spans="1:12" s="12" customFormat="1" ht="12.75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111">
        <f t="shared" si="1"/>
        <v>0</v>
      </c>
      <c r="K15" s="139">
        <v>0</v>
      </c>
      <c r="L15" s="45">
        <f t="shared" si="2"/>
        <v>0</v>
      </c>
    </row>
    <row r="16" spans="1:12" s="12" customFormat="1" ht="12.75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111">
        <f t="shared" si="1"/>
        <v>0</v>
      </c>
      <c r="K16" s="139">
        <v>0</v>
      </c>
      <c r="L16" s="45">
        <f t="shared" si="2"/>
        <v>0</v>
      </c>
    </row>
    <row r="17" spans="1:12" s="12" customFormat="1" ht="12.75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111">
        <f t="shared" si="1"/>
        <v>0</v>
      </c>
      <c r="K17" s="139">
        <v>0</v>
      </c>
      <c r="L17" s="45">
        <f t="shared" si="2"/>
        <v>0</v>
      </c>
    </row>
    <row r="18" spans="1:12" s="12" customFormat="1" ht="13.5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112">
        <f t="shared" si="1"/>
        <v>0</v>
      </c>
      <c r="K18" s="140">
        <v>0</v>
      </c>
      <c r="L18" s="46">
        <f t="shared" si="2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FLOOR CONSTRUCTION</v>
      </c>
      <c r="E19" s="248">
        <v>1000</v>
      </c>
      <c r="F19" s="252" t="str">
        <f>'Project Cost Summary'!$E$7</f>
        <v>Unit</v>
      </c>
      <c r="G19" s="170">
        <f>H19/E19</f>
        <v>0</v>
      </c>
      <c r="H19" s="168">
        <f>SUM(H11:H18)</f>
        <v>0</v>
      </c>
      <c r="I19" s="171">
        <f>J19/E19</f>
        <v>0</v>
      </c>
      <c r="J19" s="168">
        <f>SUM(J11:J18)</f>
        <v>0</v>
      </c>
      <c r="K19" s="169">
        <f>L19/E19</f>
        <v>0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82</v>
      </c>
      <c r="B23" s="18"/>
      <c r="C23" s="18"/>
      <c r="D23" s="19" t="s">
        <v>83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3" ref="H25:H31">G25*$E25</f>
        <v>0</v>
      </c>
      <c r="I25" s="139">
        <v>0</v>
      </c>
      <c r="J25" s="45">
        <f aca="true" t="shared" si="4" ref="J25:J31">I25*$E25</f>
        <v>0</v>
      </c>
      <c r="K25" s="39">
        <f aca="true" t="shared" si="5" ref="K25:K31">G25+I25</f>
        <v>0</v>
      </c>
      <c r="L25" s="45">
        <f aca="true" t="shared" si="6" ref="L25:L31">K25*$E25</f>
        <v>0</v>
      </c>
    </row>
    <row r="26" spans="1:12" s="12" customFormat="1" ht="12.75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3"/>
        <v>0</v>
      </c>
      <c r="I26" s="139">
        <v>0</v>
      </c>
      <c r="J26" s="45">
        <f t="shared" si="4"/>
        <v>0</v>
      </c>
      <c r="K26" s="39">
        <f t="shared" si="5"/>
        <v>0</v>
      </c>
      <c r="L26" s="45">
        <f t="shared" si="6"/>
        <v>0</v>
      </c>
    </row>
    <row r="27" spans="1:12" s="12" customFormat="1" ht="12.75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3"/>
        <v>0</v>
      </c>
      <c r="I27" s="139">
        <v>0</v>
      </c>
      <c r="J27" s="45">
        <f t="shared" si="4"/>
        <v>0</v>
      </c>
      <c r="K27" s="39">
        <f t="shared" si="5"/>
        <v>0</v>
      </c>
      <c r="L27" s="45">
        <f t="shared" si="6"/>
        <v>0</v>
      </c>
    </row>
    <row r="28" spans="1:12" s="12" customFormat="1" ht="12.75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3"/>
        <v>0</v>
      </c>
      <c r="I28" s="139">
        <v>0</v>
      </c>
      <c r="J28" s="45">
        <f t="shared" si="4"/>
        <v>0</v>
      </c>
      <c r="K28" s="39">
        <f t="shared" si="5"/>
        <v>0</v>
      </c>
      <c r="L28" s="45">
        <f t="shared" si="6"/>
        <v>0</v>
      </c>
    </row>
    <row r="29" spans="1:12" s="12" customFormat="1" ht="12.75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3"/>
        <v>0</v>
      </c>
      <c r="I29" s="139">
        <v>0</v>
      </c>
      <c r="J29" s="45">
        <f t="shared" si="4"/>
        <v>0</v>
      </c>
      <c r="K29" s="39">
        <f t="shared" si="5"/>
        <v>0</v>
      </c>
      <c r="L29" s="45">
        <f t="shared" si="6"/>
        <v>0</v>
      </c>
    </row>
    <row r="30" spans="1:12" s="12" customFormat="1" ht="12.75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3"/>
        <v>0</v>
      </c>
      <c r="I30" s="139">
        <v>0</v>
      </c>
      <c r="J30" s="45">
        <f t="shared" si="4"/>
        <v>0</v>
      </c>
      <c r="K30" s="39">
        <f t="shared" si="5"/>
        <v>0</v>
      </c>
      <c r="L30" s="45">
        <f t="shared" si="6"/>
        <v>0</v>
      </c>
    </row>
    <row r="31" spans="1:12" s="12" customFormat="1" ht="13.5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3"/>
        <v>0</v>
      </c>
      <c r="I31" s="140">
        <v>0</v>
      </c>
      <c r="J31" s="46">
        <f t="shared" si="4"/>
        <v>0</v>
      </c>
      <c r="K31" s="40">
        <f t="shared" si="5"/>
        <v>0</v>
      </c>
      <c r="L31" s="46">
        <f t="shared" si="6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ROOF CONSTRUCTION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7" ref="H38:H44">G38*$E38</f>
        <v>0</v>
      </c>
      <c r="I38" s="139">
        <v>0</v>
      </c>
      <c r="J38" s="45">
        <f aca="true" t="shared" si="8" ref="J38:J44">I38*$E38</f>
        <v>0</v>
      </c>
      <c r="K38" s="39">
        <f aca="true" t="shared" si="9" ref="K38:K44">G38+I38</f>
        <v>0</v>
      </c>
      <c r="L38" s="45">
        <f aca="true" t="shared" si="10" ref="L38:L44">K38*$E38</f>
        <v>0</v>
      </c>
    </row>
    <row r="39" spans="1:12" s="12" customFormat="1" ht="12.75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7"/>
        <v>0</v>
      </c>
      <c r="I39" s="139">
        <v>0</v>
      </c>
      <c r="J39" s="45">
        <f t="shared" si="8"/>
        <v>0</v>
      </c>
      <c r="K39" s="39">
        <f t="shared" si="9"/>
        <v>0</v>
      </c>
      <c r="L39" s="45">
        <f t="shared" si="10"/>
        <v>0</v>
      </c>
    </row>
    <row r="40" spans="1:12" s="12" customFormat="1" ht="12.75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7"/>
        <v>0</v>
      </c>
      <c r="I40" s="139">
        <v>0</v>
      </c>
      <c r="J40" s="45">
        <f t="shared" si="8"/>
        <v>0</v>
      </c>
      <c r="K40" s="39">
        <f t="shared" si="9"/>
        <v>0</v>
      </c>
      <c r="L40" s="45">
        <f t="shared" si="10"/>
        <v>0</v>
      </c>
    </row>
    <row r="41" spans="1:12" s="12" customFormat="1" ht="12.75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7"/>
        <v>0</v>
      </c>
      <c r="I41" s="139">
        <v>0</v>
      </c>
      <c r="J41" s="45">
        <f t="shared" si="8"/>
        <v>0</v>
      </c>
      <c r="K41" s="39">
        <f t="shared" si="9"/>
        <v>0</v>
      </c>
      <c r="L41" s="45">
        <f t="shared" si="10"/>
        <v>0</v>
      </c>
    </row>
    <row r="42" spans="1:12" s="12" customFormat="1" ht="12.75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7"/>
        <v>0</v>
      </c>
      <c r="I42" s="139">
        <v>0</v>
      </c>
      <c r="J42" s="45">
        <f t="shared" si="8"/>
        <v>0</v>
      </c>
      <c r="K42" s="39">
        <f t="shared" si="9"/>
        <v>0</v>
      </c>
      <c r="L42" s="45">
        <f t="shared" si="10"/>
        <v>0</v>
      </c>
    </row>
    <row r="43" spans="1:12" s="12" customFormat="1" ht="12.75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7"/>
        <v>0</v>
      </c>
      <c r="I43" s="139">
        <v>0</v>
      </c>
      <c r="J43" s="45">
        <f t="shared" si="8"/>
        <v>0</v>
      </c>
      <c r="K43" s="39">
        <f t="shared" si="9"/>
        <v>0</v>
      </c>
      <c r="L43" s="45">
        <f t="shared" si="10"/>
        <v>0</v>
      </c>
    </row>
    <row r="44" spans="1:12" s="12" customFormat="1" ht="13.5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7"/>
        <v>0</v>
      </c>
      <c r="I44" s="140">
        <v>0</v>
      </c>
      <c r="J44" s="46">
        <f t="shared" si="8"/>
        <v>0</v>
      </c>
      <c r="K44" s="40">
        <f t="shared" si="9"/>
        <v>0</v>
      </c>
      <c r="L44" s="46">
        <f t="shared" si="10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1" ref="H51:H57">G51*$E51</f>
        <v>0</v>
      </c>
      <c r="I51" s="139">
        <v>0</v>
      </c>
      <c r="J51" s="45">
        <f aca="true" t="shared" si="12" ref="J51:J57">I51*$E51</f>
        <v>0</v>
      </c>
      <c r="K51" s="39">
        <f aca="true" t="shared" si="13" ref="K51:K57">G51+I51</f>
        <v>0</v>
      </c>
      <c r="L51" s="45">
        <f aca="true" t="shared" si="14" ref="L51:L57">K51*$E51</f>
        <v>0</v>
      </c>
    </row>
    <row r="52" spans="1:12" s="12" customFormat="1" ht="12.75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1"/>
        <v>0</v>
      </c>
      <c r="I52" s="139">
        <v>0</v>
      </c>
      <c r="J52" s="45">
        <f t="shared" si="12"/>
        <v>0</v>
      </c>
      <c r="K52" s="39">
        <f t="shared" si="13"/>
        <v>0</v>
      </c>
      <c r="L52" s="45">
        <f t="shared" si="14"/>
        <v>0</v>
      </c>
    </row>
    <row r="53" spans="1:12" s="12" customFormat="1" ht="12.75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1"/>
        <v>0</v>
      </c>
      <c r="I53" s="139">
        <v>0</v>
      </c>
      <c r="J53" s="45">
        <f t="shared" si="12"/>
        <v>0</v>
      </c>
      <c r="K53" s="39">
        <f t="shared" si="13"/>
        <v>0</v>
      </c>
      <c r="L53" s="45">
        <f t="shared" si="14"/>
        <v>0</v>
      </c>
    </row>
    <row r="54" spans="1:12" s="12" customFormat="1" ht="12.75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1"/>
        <v>0</v>
      </c>
      <c r="I54" s="139">
        <v>0</v>
      </c>
      <c r="J54" s="45">
        <f t="shared" si="12"/>
        <v>0</v>
      </c>
      <c r="K54" s="39">
        <f t="shared" si="13"/>
        <v>0</v>
      </c>
      <c r="L54" s="45">
        <f t="shared" si="14"/>
        <v>0</v>
      </c>
    </row>
    <row r="55" spans="1:12" s="12" customFormat="1" ht="12.75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1"/>
        <v>0</v>
      </c>
      <c r="I55" s="139">
        <v>0</v>
      </c>
      <c r="J55" s="45">
        <f t="shared" si="12"/>
        <v>0</v>
      </c>
      <c r="K55" s="39">
        <f t="shared" si="13"/>
        <v>0</v>
      </c>
      <c r="L55" s="45">
        <f t="shared" si="14"/>
        <v>0</v>
      </c>
    </row>
    <row r="56" spans="1:12" s="12" customFormat="1" ht="12.75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1"/>
        <v>0</v>
      </c>
      <c r="I56" s="139">
        <v>0</v>
      </c>
      <c r="J56" s="45">
        <f t="shared" si="12"/>
        <v>0</v>
      </c>
      <c r="K56" s="39">
        <f t="shared" si="13"/>
        <v>0</v>
      </c>
      <c r="L56" s="45">
        <f t="shared" si="14"/>
        <v>0</v>
      </c>
    </row>
    <row r="57" spans="1:12" s="12" customFormat="1" ht="13.5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1"/>
        <v>0</v>
      </c>
      <c r="I57" s="140">
        <v>0</v>
      </c>
      <c r="J57" s="46">
        <f t="shared" si="12"/>
        <v>0</v>
      </c>
      <c r="K57" s="40">
        <f t="shared" si="13"/>
        <v>0</v>
      </c>
      <c r="L57" s="46">
        <f t="shared" si="14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5" ref="H64:H70">G64*$E64</f>
        <v>0</v>
      </c>
      <c r="I64" s="139">
        <v>0</v>
      </c>
      <c r="J64" s="45">
        <f aca="true" t="shared" si="16" ref="J64:J70">I64*$E64</f>
        <v>0</v>
      </c>
      <c r="K64" s="39">
        <f aca="true" t="shared" si="17" ref="K64:K70">G64+I64</f>
        <v>0</v>
      </c>
      <c r="L64" s="45">
        <f aca="true" t="shared" si="18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5"/>
        <v>0</v>
      </c>
      <c r="I65" s="139">
        <v>0</v>
      </c>
      <c r="J65" s="45">
        <f t="shared" si="16"/>
        <v>0</v>
      </c>
      <c r="K65" s="39">
        <f t="shared" si="17"/>
        <v>0</v>
      </c>
      <c r="L65" s="45">
        <f t="shared" si="18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5"/>
        <v>0</v>
      </c>
      <c r="I66" s="139">
        <v>0</v>
      </c>
      <c r="J66" s="45">
        <f t="shared" si="16"/>
        <v>0</v>
      </c>
      <c r="K66" s="39">
        <f t="shared" si="17"/>
        <v>0</v>
      </c>
      <c r="L66" s="45">
        <f t="shared" si="18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5"/>
        <v>0</v>
      </c>
      <c r="I67" s="139">
        <v>0</v>
      </c>
      <c r="J67" s="45">
        <f t="shared" si="16"/>
        <v>0</v>
      </c>
      <c r="K67" s="39">
        <f t="shared" si="17"/>
        <v>0</v>
      </c>
      <c r="L67" s="45">
        <f t="shared" si="18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5"/>
        <v>0</v>
      </c>
      <c r="I68" s="139">
        <v>0</v>
      </c>
      <c r="J68" s="45">
        <f t="shared" si="16"/>
        <v>0</v>
      </c>
      <c r="K68" s="39">
        <f t="shared" si="17"/>
        <v>0</v>
      </c>
      <c r="L68" s="45">
        <f t="shared" si="18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5"/>
        <v>0</v>
      </c>
      <c r="I69" s="139">
        <v>0</v>
      </c>
      <c r="J69" s="45">
        <f t="shared" si="16"/>
        <v>0</v>
      </c>
      <c r="K69" s="39">
        <f t="shared" si="17"/>
        <v>0</v>
      </c>
      <c r="L69" s="45">
        <f t="shared" si="18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5"/>
        <v>0</v>
      </c>
      <c r="I70" s="140">
        <v>0</v>
      </c>
      <c r="J70" s="46">
        <f t="shared" si="16"/>
        <v>0</v>
      </c>
      <c r="K70" s="40">
        <f t="shared" si="17"/>
        <v>0</v>
      </c>
      <c r="L70" s="46">
        <f t="shared" si="18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19" ref="H77:H83">G77*$E77</f>
        <v>0</v>
      </c>
      <c r="I77" s="139">
        <v>0</v>
      </c>
      <c r="J77" s="45">
        <f aca="true" t="shared" si="20" ref="J77:J83">I77*$E77</f>
        <v>0</v>
      </c>
      <c r="K77" s="39">
        <f aca="true" t="shared" si="21" ref="K77:K83">G77+I77</f>
        <v>0</v>
      </c>
      <c r="L77" s="45">
        <f aca="true" t="shared" si="22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19"/>
        <v>0</v>
      </c>
      <c r="I78" s="139">
        <v>0</v>
      </c>
      <c r="J78" s="45">
        <f t="shared" si="20"/>
        <v>0</v>
      </c>
      <c r="K78" s="39">
        <f t="shared" si="21"/>
        <v>0</v>
      </c>
      <c r="L78" s="45">
        <f t="shared" si="22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19"/>
        <v>0</v>
      </c>
      <c r="I79" s="139">
        <v>0</v>
      </c>
      <c r="J79" s="45">
        <f t="shared" si="20"/>
        <v>0</v>
      </c>
      <c r="K79" s="39">
        <f t="shared" si="21"/>
        <v>0</v>
      </c>
      <c r="L79" s="45">
        <f t="shared" si="22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19"/>
        <v>0</v>
      </c>
      <c r="I80" s="139">
        <v>0</v>
      </c>
      <c r="J80" s="45">
        <f t="shared" si="20"/>
        <v>0</v>
      </c>
      <c r="K80" s="39">
        <f t="shared" si="21"/>
        <v>0</v>
      </c>
      <c r="L80" s="45">
        <f t="shared" si="22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19"/>
        <v>0</v>
      </c>
      <c r="I81" s="139">
        <v>0</v>
      </c>
      <c r="J81" s="45">
        <f t="shared" si="20"/>
        <v>0</v>
      </c>
      <c r="K81" s="39">
        <f t="shared" si="21"/>
        <v>0</v>
      </c>
      <c r="L81" s="45">
        <f t="shared" si="22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19"/>
        <v>0</v>
      </c>
      <c r="I82" s="139">
        <v>0</v>
      </c>
      <c r="J82" s="45">
        <f t="shared" si="20"/>
        <v>0</v>
      </c>
      <c r="K82" s="39">
        <f t="shared" si="21"/>
        <v>0</v>
      </c>
      <c r="L82" s="45">
        <f t="shared" si="22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19"/>
        <v>0</v>
      </c>
      <c r="I83" s="140">
        <v>0</v>
      </c>
      <c r="J83" s="46">
        <f t="shared" si="20"/>
        <v>0</v>
      </c>
      <c r="K83" s="40">
        <f t="shared" si="21"/>
        <v>0</v>
      </c>
      <c r="L83" s="46">
        <f t="shared" si="22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B10</v>
      </c>
      <c r="D85" s="13" t="str">
        <f>D6</f>
        <v>Superstructure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B10</v>
      </c>
      <c r="B89" s="364"/>
      <c r="C89" s="365"/>
      <c r="D89" s="255" t="str">
        <f>D6</f>
        <v>Superstructure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21:C22"/>
    <mergeCell ref="A32:C32"/>
    <mergeCell ref="D34:D35"/>
    <mergeCell ref="A8:C9"/>
    <mergeCell ref="A19:C19"/>
    <mergeCell ref="F8:F9"/>
    <mergeCell ref="E8:E9"/>
    <mergeCell ref="D8:D9"/>
    <mergeCell ref="E34:E35"/>
    <mergeCell ref="F34:F35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45:C45"/>
    <mergeCell ref="A34:C35"/>
    <mergeCell ref="A60:C61"/>
    <mergeCell ref="A71:C71"/>
    <mergeCell ref="I60:J60"/>
    <mergeCell ref="K60:L60"/>
    <mergeCell ref="I73:J73"/>
    <mergeCell ref="A47:C48"/>
    <mergeCell ref="A58:C58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84:C84"/>
    <mergeCell ref="A73:C7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Summary'!B13</f>
        <v>B20</v>
      </c>
      <c r="D6" s="15" t="str">
        <f>'Project Cost Summary'!C13</f>
        <v>Exterior Enclosure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87</v>
      </c>
      <c r="B10" s="18"/>
      <c r="C10" s="18"/>
      <c r="D10" s="57" t="s">
        <v>85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110">
        <f>I11*$E11</f>
        <v>0</v>
      </c>
      <c r="K11" s="138">
        <v>0</v>
      </c>
      <c r="L11" s="44">
        <f>K11*$E11</f>
        <v>0</v>
      </c>
    </row>
    <row r="12" spans="1:12" s="12" customFormat="1" ht="12.75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111">
        <f aca="true" t="shared" si="1" ref="J12:J18">I12*$E12</f>
        <v>0</v>
      </c>
      <c r="K12" s="139">
        <v>0</v>
      </c>
      <c r="L12" s="45">
        <f aca="true" t="shared" si="2" ref="L12:L18">K12*$E12</f>
        <v>0</v>
      </c>
    </row>
    <row r="13" spans="1:12" s="12" customFormat="1" ht="12.75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111">
        <f t="shared" si="1"/>
        <v>0</v>
      </c>
      <c r="K13" s="139">
        <v>0</v>
      </c>
      <c r="L13" s="45">
        <f t="shared" si="2"/>
        <v>0</v>
      </c>
    </row>
    <row r="14" spans="1:12" s="12" customFormat="1" ht="12.75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111">
        <f t="shared" si="1"/>
        <v>0</v>
      </c>
      <c r="K14" s="139">
        <v>0</v>
      </c>
      <c r="L14" s="45">
        <f t="shared" si="2"/>
        <v>0</v>
      </c>
    </row>
    <row r="15" spans="1:12" s="12" customFormat="1" ht="12.75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111">
        <f t="shared" si="1"/>
        <v>0</v>
      </c>
      <c r="K15" s="139">
        <v>0</v>
      </c>
      <c r="L15" s="45">
        <f t="shared" si="2"/>
        <v>0</v>
      </c>
    </row>
    <row r="16" spans="1:12" s="12" customFormat="1" ht="12.75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111">
        <f t="shared" si="1"/>
        <v>0</v>
      </c>
      <c r="K16" s="139">
        <v>0</v>
      </c>
      <c r="L16" s="45">
        <f t="shared" si="2"/>
        <v>0</v>
      </c>
    </row>
    <row r="17" spans="1:12" s="12" customFormat="1" ht="12.75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111">
        <f t="shared" si="1"/>
        <v>0</v>
      </c>
      <c r="K17" s="139">
        <v>0</v>
      </c>
      <c r="L17" s="45">
        <f t="shared" si="2"/>
        <v>0</v>
      </c>
    </row>
    <row r="18" spans="1:12" s="12" customFormat="1" ht="13.5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112">
        <f t="shared" si="1"/>
        <v>0</v>
      </c>
      <c r="K18" s="140">
        <v>0</v>
      </c>
      <c r="L18" s="46">
        <f t="shared" si="2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EXTERIOR WALLS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84</v>
      </c>
      <c r="B23" s="18"/>
      <c r="C23" s="18"/>
      <c r="D23" s="19" t="s">
        <v>86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3" ref="H25:H31">G25*$E25</f>
        <v>0</v>
      </c>
      <c r="I25" s="139">
        <v>0</v>
      </c>
      <c r="J25" s="45">
        <f aca="true" t="shared" si="4" ref="J25:J31">I25*$E25</f>
        <v>0</v>
      </c>
      <c r="K25" s="39">
        <f aca="true" t="shared" si="5" ref="K25:K31">G25+I25</f>
        <v>0</v>
      </c>
      <c r="L25" s="45">
        <f aca="true" t="shared" si="6" ref="L25:L31">K25*$E25</f>
        <v>0</v>
      </c>
    </row>
    <row r="26" spans="1:12" s="12" customFormat="1" ht="12.75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3"/>
        <v>0</v>
      </c>
      <c r="I26" s="139">
        <v>0</v>
      </c>
      <c r="J26" s="45">
        <f t="shared" si="4"/>
        <v>0</v>
      </c>
      <c r="K26" s="39">
        <f t="shared" si="5"/>
        <v>0</v>
      </c>
      <c r="L26" s="45">
        <f t="shared" si="6"/>
        <v>0</v>
      </c>
    </row>
    <row r="27" spans="1:12" s="12" customFormat="1" ht="12.75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3"/>
        <v>0</v>
      </c>
      <c r="I27" s="139">
        <v>0</v>
      </c>
      <c r="J27" s="45">
        <f t="shared" si="4"/>
        <v>0</v>
      </c>
      <c r="K27" s="39">
        <f t="shared" si="5"/>
        <v>0</v>
      </c>
      <c r="L27" s="45">
        <f t="shared" si="6"/>
        <v>0</v>
      </c>
    </row>
    <row r="28" spans="1:12" s="12" customFormat="1" ht="12.75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3"/>
        <v>0</v>
      </c>
      <c r="I28" s="139">
        <v>0</v>
      </c>
      <c r="J28" s="45">
        <f t="shared" si="4"/>
        <v>0</v>
      </c>
      <c r="K28" s="39">
        <f t="shared" si="5"/>
        <v>0</v>
      </c>
      <c r="L28" s="45">
        <f t="shared" si="6"/>
        <v>0</v>
      </c>
    </row>
    <row r="29" spans="1:12" s="12" customFormat="1" ht="12.75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3"/>
        <v>0</v>
      </c>
      <c r="I29" s="139">
        <v>0</v>
      </c>
      <c r="J29" s="45">
        <f t="shared" si="4"/>
        <v>0</v>
      </c>
      <c r="K29" s="39">
        <f t="shared" si="5"/>
        <v>0</v>
      </c>
      <c r="L29" s="45">
        <f t="shared" si="6"/>
        <v>0</v>
      </c>
    </row>
    <row r="30" spans="1:12" s="12" customFormat="1" ht="12.75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3"/>
        <v>0</v>
      </c>
      <c r="I30" s="139">
        <v>0</v>
      </c>
      <c r="J30" s="45">
        <f t="shared" si="4"/>
        <v>0</v>
      </c>
      <c r="K30" s="39">
        <f t="shared" si="5"/>
        <v>0</v>
      </c>
      <c r="L30" s="45">
        <f t="shared" si="6"/>
        <v>0</v>
      </c>
    </row>
    <row r="31" spans="1:12" s="12" customFormat="1" ht="13.5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3"/>
        <v>0</v>
      </c>
      <c r="I31" s="140">
        <v>0</v>
      </c>
      <c r="J31" s="46">
        <f t="shared" si="4"/>
        <v>0</v>
      </c>
      <c r="K31" s="40">
        <f t="shared" si="5"/>
        <v>0</v>
      </c>
      <c r="L31" s="46">
        <f t="shared" si="6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EXTERIOR WINDOWS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88</v>
      </c>
      <c r="B36" s="18"/>
      <c r="C36" s="18"/>
      <c r="D36" s="19" t="s">
        <v>89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7" ref="H38:H44">G38*$E38</f>
        <v>0</v>
      </c>
      <c r="I38" s="139">
        <v>0</v>
      </c>
      <c r="J38" s="45">
        <f aca="true" t="shared" si="8" ref="J38:J44">I38*$E38</f>
        <v>0</v>
      </c>
      <c r="K38" s="39">
        <f aca="true" t="shared" si="9" ref="K38:K44">G38+I38</f>
        <v>0</v>
      </c>
      <c r="L38" s="45">
        <f aca="true" t="shared" si="10" ref="L38:L44">K38*$E38</f>
        <v>0</v>
      </c>
    </row>
    <row r="39" spans="1:12" s="12" customFormat="1" ht="12.75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7"/>
        <v>0</v>
      </c>
      <c r="I39" s="139">
        <v>0</v>
      </c>
      <c r="J39" s="45">
        <f t="shared" si="8"/>
        <v>0</v>
      </c>
      <c r="K39" s="39">
        <f t="shared" si="9"/>
        <v>0</v>
      </c>
      <c r="L39" s="45">
        <f t="shared" si="10"/>
        <v>0</v>
      </c>
    </row>
    <row r="40" spans="1:12" s="12" customFormat="1" ht="12.75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7"/>
        <v>0</v>
      </c>
      <c r="I40" s="139">
        <v>0</v>
      </c>
      <c r="J40" s="45">
        <f t="shared" si="8"/>
        <v>0</v>
      </c>
      <c r="K40" s="39">
        <f t="shared" si="9"/>
        <v>0</v>
      </c>
      <c r="L40" s="45">
        <f t="shared" si="10"/>
        <v>0</v>
      </c>
    </row>
    <row r="41" spans="1:12" s="12" customFormat="1" ht="12.75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7"/>
        <v>0</v>
      </c>
      <c r="I41" s="139">
        <v>0</v>
      </c>
      <c r="J41" s="45">
        <f t="shared" si="8"/>
        <v>0</v>
      </c>
      <c r="K41" s="39">
        <f t="shared" si="9"/>
        <v>0</v>
      </c>
      <c r="L41" s="45">
        <f t="shared" si="10"/>
        <v>0</v>
      </c>
    </row>
    <row r="42" spans="1:12" s="12" customFormat="1" ht="12.75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7"/>
        <v>0</v>
      </c>
      <c r="I42" s="139">
        <v>0</v>
      </c>
      <c r="J42" s="45">
        <f t="shared" si="8"/>
        <v>0</v>
      </c>
      <c r="K42" s="39">
        <f t="shared" si="9"/>
        <v>0</v>
      </c>
      <c r="L42" s="45">
        <f t="shared" si="10"/>
        <v>0</v>
      </c>
    </row>
    <row r="43" spans="1:12" s="12" customFormat="1" ht="12.75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7"/>
        <v>0</v>
      </c>
      <c r="I43" s="139">
        <v>0</v>
      </c>
      <c r="J43" s="45">
        <f t="shared" si="8"/>
        <v>0</v>
      </c>
      <c r="K43" s="39">
        <f t="shared" si="9"/>
        <v>0</v>
      </c>
      <c r="L43" s="45">
        <f t="shared" si="10"/>
        <v>0</v>
      </c>
    </row>
    <row r="44" spans="1:12" s="12" customFormat="1" ht="13.5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7"/>
        <v>0</v>
      </c>
      <c r="I44" s="140">
        <v>0</v>
      </c>
      <c r="J44" s="46">
        <f t="shared" si="8"/>
        <v>0</v>
      </c>
      <c r="K44" s="40">
        <f t="shared" si="9"/>
        <v>0</v>
      </c>
      <c r="L44" s="46">
        <f t="shared" si="10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EXTERIOR DOORS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1" ref="H51:H57">G51*$E51</f>
        <v>0</v>
      </c>
      <c r="I51" s="139">
        <v>0</v>
      </c>
      <c r="J51" s="45">
        <f aca="true" t="shared" si="12" ref="J51:J57">I51*$E51</f>
        <v>0</v>
      </c>
      <c r="K51" s="39">
        <f aca="true" t="shared" si="13" ref="K51:K57">G51+I51</f>
        <v>0</v>
      </c>
      <c r="L51" s="45">
        <f aca="true" t="shared" si="14" ref="L51:L57">K51*$E51</f>
        <v>0</v>
      </c>
    </row>
    <row r="52" spans="1:12" s="12" customFormat="1" ht="12.75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1"/>
        <v>0</v>
      </c>
      <c r="I52" s="139">
        <v>0</v>
      </c>
      <c r="J52" s="45">
        <f t="shared" si="12"/>
        <v>0</v>
      </c>
      <c r="K52" s="39">
        <f t="shared" si="13"/>
        <v>0</v>
      </c>
      <c r="L52" s="45">
        <f t="shared" si="14"/>
        <v>0</v>
      </c>
    </row>
    <row r="53" spans="1:12" s="12" customFormat="1" ht="12.75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1"/>
        <v>0</v>
      </c>
      <c r="I53" s="139">
        <v>0</v>
      </c>
      <c r="J53" s="45">
        <f t="shared" si="12"/>
        <v>0</v>
      </c>
      <c r="K53" s="39">
        <f t="shared" si="13"/>
        <v>0</v>
      </c>
      <c r="L53" s="45">
        <f t="shared" si="14"/>
        <v>0</v>
      </c>
    </row>
    <row r="54" spans="1:12" s="12" customFormat="1" ht="12.75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1"/>
        <v>0</v>
      </c>
      <c r="I54" s="139">
        <v>0</v>
      </c>
      <c r="J54" s="45">
        <f t="shared" si="12"/>
        <v>0</v>
      </c>
      <c r="K54" s="39">
        <f t="shared" si="13"/>
        <v>0</v>
      </c>
      <c r="L54" s="45">
        <f t="shared" si="14"/>
        <v>0</v>
      </c>
    </row>
    <row r="55" spans="1:12" s="12" customFormat="1" ht="12.75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1"/>
        <v>0</v>
      </c>
      <c r="I55" s="139">
        <v>0</v>
      </c>
      <c r="J55" s="45">
        <f t="shared" si="12"/>
        <v>0</v>
      </c>
      <c r="K55" s="39">
        <f t="shared" si="13"/>
        <v>0</v>
      </c>
      <c r="L55" s="45">
        <f t="shared" si="14"/>
        <v>0</v>
      </c>
    </row>
    <row r="56" spans="1:12" s="12" customFormat="1" ht="12.75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1"/>
        <v>0</v>
      </c>
      <c r="I56" s="139">
        <v>0</v>
      </c>
      <c r="J56" s="45">
        <f t="shared" si="12"/>
        <v>0</v>
      </c>
      <c r="K56" s="39">
        <f t="shared" si="13"/>
        <v>0</v>
      </c>
      <c r="L56" s="45">
        <f t="shared" si="14"/>
        <v>0</v>
      </c>
    </row>
    <row r="57" spans="1:12" s="12" customFormat="1" ht="13.5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1"/>
        <v>0</v>
      </c>
      <c r="I57" s="140">
        <v>0</v>
      </c>
      <c r="J57" s="46">
        <f t="shared" si="12"/>
        <v>0</v>
      </c>
      <c r="K57" s="40">
        <f t="shared" si="13"/>
        <v>0</v>
      </c>
      <c r="L57" s="46">
        <f t="shared" si="14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5" ref="H64:H70">G64*$E64</f>
        <v>0</v>
      </c>
      <c r="I64" s="139">
        <v>0</v>
      </c>
      <c r="J64" s="45">
        <f aca="true" t="shared" si="16" ref="J64:J70">I64*$E64</f>
        <v>0</v>
      </c>
      <c r="K64" s="39">
        <f aca="true" t="shared" si="17" ref="K64:K70">G64+I64</f>
        <v>0</v>
      </c>
      <c r="L64" s="45">
        <f aca="true" t="shared" si="18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5"/>
        <v>0</v>
      </c>
      <c r="I65" s="139">
        <v>0</v>
      </c>
      <c r="J65" s="45">
        <f t="shared" si="16"/>
        <v>0</v>
      </c>
      <c r="K65" s="39">
        <f t="shared" si="17"/>
        <v>0</v>
      </c>
      <c r="L65" s="45">
        <f t="shared" si="18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5"/>
        <v>0</v>
      </c>
      <c r="I66" s="139">
        <v>0</v>
      </c>
      <c r="J66" s="45">
        <f t="shared" si="16"/>
        <v>0</v>
      </c>
      <c r="K66" s="39">
        <f t="shared" si="17"/>
        <v>0</v>
      </c>
      <c r="L66" s="45">
        <f t="shared" si="18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5"/>
        <v>0</v>
      </c>
      <c r="I67" s="139">
        <v>0</v>
      </c>
      <c r="J67" s="45">
        <f t="shared" si="16"/>
        <v>0</v>
      </c>
      <c r="K67" s="39">
        <f t="shared" si="17"/>
        <v>0</v>
      </c>
      <c r="L67" s="45">
        <f t="shared" si="18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5"/>
        <v>0</v>
      </c>
      <c r="I68" s="139">
        <v>0</v>
      </c>
      <c r="J68" s="45">
        <f t="shared" si="16"/>
        <v>0</v>
      </c>
      <c r="K68" s="39">
        <f t="shared" si="17"/>
        <v>0</v>
      </c>
      <c r="L68" s="45">
        <f t="shared" si="18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5"/>
        <v>0</v>
      </c>
      <c r="I69" s="139">
        <v>0</v>
      </c>
      <c r="J69" s="45">
        <f t="shared" si="16"/>
        <v>0</v>
      </c>
      <c r="K69" s="39">
        <f t="shared" si="17"/>
        <v>0</v>
      </c>
      <c r="L69" s="45">
        <f t="shared" si="18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5"/>
        <v>0</v>
      </c>
      <c r="I70" s="140">
        <v>0</v>
      </c>
      <c r="J70" s="46">
        <f t="shared" si="16"/>
        <v>0</v>
      </c>
      <c r="K70" s="40">
        <f t="shared" si="17"/>
        <v>0</v>
      </c>
      <c r="L70" s="46">
        <f t="shared" si="18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19" ref="H77:H83">G77*$E77</f>
        <v>0</v>
      </c>
      <c r="I77" s="139">
        <v>0</v>
      </c>
      <c r="J77" s="45">
        <f aca="true" t="shared" si="20" ref="J77:J83">I77*$E77</f>
        <v>0</v>
      </c>
      <c r="K77" s="39">
        <f aca="true" t="shared" si="21" ref="K77:K83">G77+I77</f>
        <v>0</v>
      </c>
      <c r="L77" s="45">
        <f aca="true" t="shared" si="22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19"/>
        <v>0</v>
      </c>
      <c r="I78" s="139">
        <v>0</v>
      </c>
      <c r="J78" s="45">
        <f t="shared" si="20"/>
        <v>0</v>
      </c>
      <c r="K78" s="39">
        <f t="shared" si="21"/>
        <v>0</v>
      </c>
      <c r="L78" s="45">
        <f t="shared" si="22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19"/>
        <v>0</v>
      </c>
      <c r="I79" s="139">
        <v>0</v>
      </c>
      <c r="J79" s="45">
        <f t="shared" si="20"/>
        <v>0</v>
      </c>
      <c r="K79" s="39">
        <f t="shared" si="21"/>
        <v>0</v>
      </c>
      <c r="L79" s="45">
        <f t="shared" si="22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19"/>
        <v>0</v>
      </c>
      <c r="I80" s="139">
        <v>0</v>
      </c>
      <c r="J80" s="45">
        <f t="shared" si="20"/>
        <v>0</v>
      </c>
      <c r="K80" s="39">
        <f t="shared" si="21"/>
        <v>0</v>
      </c>
      <c r="L80" s="45">
        <f t="shared" si="22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19"/>
        <v>0</v>
      </c>
      <c r="I81" s="139">
        <v>0</v>
      </c>
      <c r="J81" s="45">
        <f t="shared" si="20"/>
        <v>0</v>
      </c>
      <c r="K81" s="39">
        <f t="shared" si="21"/>
        <v>0</v>
      </c>
      <c r="L81" s="45">
        <f t="shared" si="22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19"/>
        <v>0</v>
      </c>
      <c r="I82" s="139">
        <v>0</v>
      </c>
      <c r="J82" s="45">
        <f t="shared" si="20"/>
        <v>0</v>
      </c>
      <c r="K82" s="39">
        <f t="shared" si="21"/>
        <v>0</v>
      </c>
      <c r="L82" s="45">
        <f t="shared" si="22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19"/>
        <v>0</v>
      </c>
      <c r="I83" s="140">
        <v>0</v>
      </c>
      <c r="J83" s="46">
        <f t="shared" si="20"/>
        <v>0</v>
      </c>
      <c r="K83" s="40">
        <f t="shared" si="21"/>
        <v>0</v>
      </c>
      <c r="L83" s="46">
        <f t="shared" si="22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B20</v>
      </c>
      <c r="D85" s="13" t="str">
        <f>D6</f>
        <v>Exterior Enclosure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B20</v>
      </c>
      <c r="B89" s="364"/>
      <c r="C89" s="365"/>
      <c r="D89" s="255" t="str">
        <f>D6</f>
        <v>Exterior Enclosure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D34:D35"/>
    <mergeCell ref="A21:C22"/>
    <mergeCell ref="A32:C32"/>
    <mergeCell ref="A8:C9"/>
    <mergeCell ref="A19:C19"/>
    <mergeCell ref="F8:F9"/>
    <mergeCell ref="E8:E9"/>
    <mergeCell ref="D8:D9"/>
    <mergeCell ref="E34:E35"/>
    <mergeCell ref="F34:F35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45:C45"/>
    <mergeCell ref="A60:C61"/>
    <mergeCell ref="A71:C71"/>
    <mergeCell ref="I60:J60"/>
    <mergeCell ref="K60:L60"/>
    <mergeCell ref="I73:J73"/>
    <mergeCell ref="A47:C48"/>
    <mergeCell ref="A58:C58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84:C84"/>
    <mergeCell ref="A73:C7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  <ignoredErrors>
    <ignoredError sqref="K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Summary'!B14</f>
        <v>B30</v>
      </c>
      <c r="D6" s="15" t="str">
        <f>'Project Cost Summary'!C14</f>
        <v>Roofing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90</v>
      </c>
      <c r="B10" s="18"/>
      <c r="C10" s="18"/>
      <c r="D10" s="57" t="s">
        <v>91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ROOF COVERINGS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92</v>
      </c>
      <c r="B23" s="18"/>
      <c r="C23" s="18"/>
      <c r="D23" s="19" t="s">
        <v>93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ROOF OPENINGS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B30</v>
      </c>
      <c r="D85" s="13" t="str">
        <f>D6</f>
        <v>Roofing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B30</v>
      </c>
      <c r="B89" s="364"/>
      <c r="C89" s="365"/>
      <c r="D89" s="255" t="str">
        <f>D6</f>
        <v>Roofing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A34:C35"/>
    <mergeCell ref="A86:C87"/>
    <mergeCell ref="A89:C89"/>
    <mergeCell ref="D34:D35"/>
    <mergeCell ref="A8:C9"/>
    <mergeCell ref="A21:C22"/>
    <mergeCell ref="A47:C48"/>
    <mergeCell ref="A60:C61"/>
    <mergeCell ref="D47:D48"/>
    <mergeCell ref="A73:C74"/>
    <mergeCell ref="F8:F9"/>
    <mergeCell ref="E8:E9"/>
    <mergeCell ref="D8:D9"/>
    <mergeCell ref="G8:H8"/>
    <mergeCell ref="K8:L8"/>
    <mergeCell ref="D21:D22"/>
    <mergeCell ref="E21:E22"/>
    <mergeCell ref="F21:F22"/>
    <mergeCell ref="G21:H21"/>
    <mergeCell ref="I21:J21"/>
    <mergeCell ref="K86:L86"/>
    <mergeCell ref="I60:J60"/>
    <mergeCell ref="K60:L60"/>
    <mergeCell ref="K21:L21"/>
    <mergeCell ref="I8:J8"/>
    <mergeCell ref="E34:E35"/>
    <mergeCell ref="F34:F35"/>
    <mergeCell ref="G34:H34"/>
    <mergeCell ref="I34:J34"/>
    <mergeCell ref="K34:L34"/>
    <mergeCell ref="F73:F74"/>
    <mergeCell ref="G73:H73"/>
    <mergeCell ref="I73:J73"/>
    <mergeCell ref="F86:F87"/>
    <mergeCell ref="G86:H86"/>
    <mergeCell ref="I86:J86"/>
    <mergeCell ref="K47:L47"/>
    <mergeCell ref="D60:D61"/>
    <mergeCell ref="E60:E61"/>
    <mergeCell ref="F60:F61"/>
    <mergeCell ref="G60:H60"/>
    <mergeCell ref="K73:L73"/>
    <mergeCell ref="E47:E48"/>
    <mergeCell ref="F47:F48"/>
    <mergeCell ref="G47:H47"/>
    <mergeCell ref="I47:J47"/>
    <mergeCell ref="D86:D87"/>
    <mergeCell ref="E86:E87"/>
    <mergeCell ref="A19:C19"/>
    <mergeCell ref="A32:C32"/>
    <mergeCell ref="A45:C45"/>
    <mergeCell ref="A58:C58"/>
    <mergeCell ref="A71:C71"/>
    <mergeCell ref="A84:C84"/>
    <mergeCell ref="D73:D74"/>
    <mergeCell ref="E73:E74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fitToHeight="4" horizontalDpi="600" verticalDpi="600" orientation="landscape" scale="86" r:id="rId1"/>
  <headerFooter alignWithMargins="0">
    <oddHeader>&amp;C&amp;"Arial,Bold"United States Department of the Interior
National Park Service
Class B Construction Cost Estimate&amp;8 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38.7109375" style="0" customWidth="1"/>
    <col min="5" max="5" width="10.574218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Summary'!B15</f>
        <v>C10</v>
      </c>
      <c r="D6" s="15" t="str">
        <f>'Project Cost Summary'!C15</f>
        <v>Interior Construction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94</v>
      </c>
      <c r="B10" s="18"/>
      <c r="C10" s="18"/>
      <c r="D10" s="57" t="s">
        <v>95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INTERIOR PARTITIONS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96</v>
      </c>
      <c r="B23" s="18"/>
      <c r="C23" s="18"/>
      <c r="D23" s="19" t="s">
        <v>97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INTERIOR DOORS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6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7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98</v>
      </c>
      <c r="B36" s="18"/>
      <c r="C36" s="18"/>
      <c r="D36" s="19" t="s">
        <v>99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FITTINGS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C10</v>
      </c>
      <c r="D85" s="13" t="str">
        <f>D6</f>
        <v>Interior Construction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C10</v>
      </c>
      <c r="B89" s="364"/>
      <c r="C89" s="365"/>
      <c r="D89" s="255" t="str">
        <f>D6</f>
        <v>Interior Construction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D34:D35"/>
    <mergeCell ref="A19:C19"/>
    <mergeCell ref="A32:C32"/>
    <mergeCell ref="A8:C9"/>
    <mergeCell ref="A21:C22"/>
    <mergeCell ref="F8:F9"/>
    <mergeCell ref="E8:E9"/>
    <mergeCell ref="D8:D9"/>
    <mergeCell ref="E34:E35"/>
    <mergeCell ref="F34:F35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45:C45"/>
    <mergeCell ref="A34:C35"/>
    <mergeCell ref="A60:C61"/>
    <mergeCell ref="A71:C71"/>
    <mergeCell ref="I60:J60"/>
    <mergeCell ref="K60:L60"/>
    <mergeCell ref="I73:J73"/>
    <mergeCell ref="A47:C48"/>
    <mergeCell ref="A58:C58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4.7109375" style="2" customWidth="1"/>
    <col min="4" max="4" width="4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11" customWidth="1"/>
    <col min="12" max="12" width="13.7109375" style="0" customWidth="1"/>
  </cols>
  <sheetData>
    <row r="1" spans="1:12" ht="12.75">
      <c r="A1" s="341" t="s">
        <v>335</v>
      </c>
      <c r="B1" s="341"/>
      <c r="C1" s="342" t="str">
        <f>'Basis of Estimate'!$D$4</f>
        <v>Project Name</v>
      </c>
      <c r="D1" s="342"/>
      <c r="K1" s="1" t="s">
        <v>308</v>
      </c>
      <c r="L1" s="250" t="str">
        <f>'Basis of Estimate'!D9</f>
        <v>Estimator Name</v>
      </c>
    </row>
    <row r="2" spans="1:12" ht="12.75">
      <c r="A2" s="341" t="s">
        <v>336</v>
      </c>
      <c r="B2" s="341"/>
      <c r="C2" s="343" t="str">
        <f>'Basis of Estimate'!$D$5</f>
        <v>Park Name</v>
      </c>
      <c r="D2" s="343"/>
      <c r="K2" s="1" t="s">
        <v>309</v>
      </c>
      <c r="L2" s="251" t="str">
        <f>'Basis of Estimate'!D8</f>
        <v>Estimate Date</v>
      </c>
    </row>
    <row r="3" spans="1:12" ht="12.75">
      <c r="A3" s="341" t="s">
        <v>337</v>
      </c>
      <c r="B3" s="341"/>
      <c r="C3" s="343" t="str">
        <f>'Basis of Estimate'!$D$6</f>
        <v>Park Code</v>
      </c>
      <c r="D3" s="343"/>
      <c r="K3" s="1" t="s">
        <v>310</v>
      </c>
      <c r="L3" s="218" t="s">
        <v>340</v>
      </c>
    </row>
    <row r="4" spans="1:12" ht="12.75">
      <c r="A4" s="341" t="s">
        <v>338</v>
      </c>
      <c r="B4" s="341"/>
      <c r="C4" s="343" t="str">
        <f>'Basis of Estimate'!D7</f>
        <v>TBD or PMIS number if known</v>
      </c>
      <c r="D4" s="343"/>
      <c r="K4" s="1" t="s">
        <v>309</v>
      </c>
      <c r="L4" s="219" t="s">
        <v>341</v>
      </c>
    </row>
    <row r="5" spans="1:12" ht="7.5" customHeight="1">
      <c r="A5" s="5"/>
      <c r="B5" s="5"/>
      <c r="C5" s="5"/>
      <c r="K5" s="26"/>
      <c r="L5" s="187"/>
    </row>
    <row r="6" spans="1:12" ht="12.75">
      <c r="A6" s="6" t="s">
        <v>16</v>
      </c>
      <c r="C6" s="62" t="str">
        <f>'Project Cost Summary'!B16</f>
        <v>C20</v>
      </c>
      <c r="D6" s="15" t="str">
        <f>'Project Cost Summary'!C16</f>
        <v>Stairs</v>
      </c>
      <c r="K6" s="9" t="s">
        <v>17</v>
      </c>
      <c r="L6" s="8">
        <f>L89</f>
        <v>0</v>
      </c>
    </row>
    <row r="7" ht="6" customHeight="1" thickBot="1">
      <c r="A7" s="6"/>
    </row>
    <row r="8" spans="1:12" ht="15" customHeight="1" thickBot="1" thickTop="1">
      <c r="A8" s="346" t="s">
        <v>13</v>
      </c>
      <c r="B8" s="347"/>
      <c r="C8" s="348"/>
      <c r="D8" s="354" t="s">
        <v>1</v>
      </c>
      <c r="E8" s="356" t="s">
        <v>6</v>
      </c>
      <c r="F8" s="358" t="s">
        <v>2</v>
      </c>
      <c r="G8" s="360" t="s">
        <v>247</v>
      </c>
      <c r="H8" s="361"/>
      <c r="I8" s="360" t="s">
        <v>248</v>
      </c>
      <c r="J8" s="362"/>
      <c r="K8" s="344" t="s">
        <v>249</v>
      </c>
      <c r="L8" s="345"/>
    </row>
    <row r="9" spans="1:12" s="7" customFormat="1" ht="27.75" customHeight="1" thickBot="1">
      <c r="A9" s="349"/>
      <c r="B9" s="350"/>
      <c r="C9" s="351"/>
      <c r="D9" s="355"/>
      <c r="E9" s="357"/>
      <c r="F9" s="359"/>
      <c r="G9" s="155" t="s">
        <v>245</v>
      </c>
      <c r="H9" s="156" t="s">
        <v>244</v>
      </c>
      <c r="I9" s="157" t="s">
        <v>300</v>
      </c>
      <c r="J9" s="156" t="s">
        <v>301</v>
      </c>
      <c r="K9" s="158" t="s">
        <v>246</v>
      </c>
      <c r="L9" s="159" t="s">
        <v>12</v>
      </c>
    </row>
    <row r="10" spans="1:12" ht="14.25" thickBot="1" thickTop="1">
      <c r="A10" s="50" t="s">
        <v>100</v>
      </c>
      <c r="B10" s="18"/>
      <c r="C10" s="18"/>
      <c r="D10" s="57" t="s">
        <v>101</v>
      </c>
      <c r="E10" s="176"/>
      <c r="F10" s="177"/>
      <c r="G10" s="36"/>
      <c r="H10" s="43"/>
      <c r="I10" s="37"/>
      <c r="J10" s="43"/>
      <c r="K10" s="37"/>
      <c r="L10" s="43"/>
    </row>
    <row r="11" spans="1:12" s="12" customFormat="1" ht="12.75">
      <c r="A11" s="51"/>
      <c r="B11" s="150" t="s">
        <v>327</v>
      </c>
      <c r="C11" s="54"/>
      <c r="D11" s="147" t="s">
        <v>1</v>
      </c>
      <c r="E11" s="141">
        <v>0</v>
      </c>
      <c r="F11" s="144" t="s">
        <v>2</v>
      </c>
      <c r="G11" s="135">
        <v>0</v>
      </c>
      <c r="H11" s="110">
        <f>G11*$E11</f>
        <v>0</v>
      </c>
      <c r="I11" s="138">
        <v>0</v>
      </c>
      <c r="J11" s="44">
        <f>I11*$E11</f>
        <v>0</v>
      </c>
      <c r="K11" s="38">
        <f>G11+I11</f>
        <v>0</v>
      </c>
      <c r="L11" s="44">
        <f>K11*$E11</f>
        <v>0</v>
      </c>
    </row>
    <row r="12" spans="1:12" s="12" customFormat="1" ht="12.75">
      <c r="A12" s="52"/>
      <c r="B12" s="151" t="s">
        <v>327</v>
      </c>
      <c r="C12" s="55"/>
      <c r="D12" s="148" t="s">
        <v>1</v>
      </c>
      <c r="E12" s="142">
        <v>0</v>
      </c>
      <c r="F12" s="145" t="s">
        <v>2</v>
      </c>
      <c r="G12" s="136">
        <v>0</v>
      </c>
      <c r="H12" s="111">
        <f aca="true" t="shared" si="0" ref="H12:H18">G12*$E12</f>
        <v>0</v>
      </c>
      <c r="I12" s="139">
        <v>0</v>
      </c>
      <c r="J12" s="45">
        <f aca="true" t="shared" si="1" ref="J12:J18">I12*$E12</f>
        <v>0</v>
      </c>
      <c r="K12" s="39">
        <f aca="true" t="shared" si="2" ref="K12:K18">G12+I12</f>
        <v>0</v>
      </c>
      <c r="L12" s="45">
        <f aca="true" t="shared" si="3" ref="L12:L18">K12*$E12</f>
        <v>0</v>
      </c>
    </row>
    <row r="13" spans="1:12" s="12" customFormat="1" ht="12.75">
      <c r="A13" s="52"/>
      <c r="B13" s="151" t="s">
        <v>327</v>
      </c>
      <c r="C13" s="55"/>
      <c r="D13" s="148" t="s">
        <v>1</v>
      </c>
      <c r="E13" s="142">
        <v>0</v>
      </c>
      <c r="F13" s="145" t="s">
        <v>2</v>
      </c>
      <c r="G13" s="136">
        <v>0</v>
      </c>
      <c r="H13" s="111">
        <f t="shared" si="0"/>
        <v>0</v>
      </c>
      <c r="I13" s="139">
        <v>0</v>
      </c>
      <c r="J13" s="45">
        <f t="shared" si="1"/>
        <v>0</v>
      </c>
      <c r="K13" s="39">
        <f t="shared" si="2"/>
        <v>0</v>
      </c>
      <c r="L13" s="45">
        <f t="shared" si="3"/>
        <v>0</v>
      </c>
    </row>
    <row r="14" spans="1:12" s="12" customFormat="1" ht="12.75">
      <c r="A14" s="52"/>
      <c r="B14" s="151" t="s">
        <v>327</v>
      </c>
      <c r="C14" s="55"/>
      <c r="D14" s="148" t="s">
        <v>1</v>
      </c>
      <c r="E14" s="142">
        <v>0</v>
      </c>
      <c r="F14" s="145" t="s">
        <v>2</v>
      </c>
      <c r="G14" s="136">
        <v>0</v>
      </c>
      <c r="H14" s="111">
        <f t="shared" si="0"/>
        <v>0</v>
      </c>
      <c r="I14" s="139">
        <v>0</v>
      </c>
      <c r="J14" s="45">
        <f t="shared" si="1"/>
        <v>0</v>
      </c>
      <c r="K14" s="39">
        <f t="shared" si="2"/>
        <v>0</v>
      </c>
      <c r="L14" s="45">
        <f t="shared" si="3"/>
        <v>0</v>
      </c>
    </row>
    <row r="15" spans="1:12" s="12" customFormat="1" ht="12.75">
      <c r="A15" s="52"/>
      <c r="B15" s="151" t="s">
        <v>327</v>
      </c>
      <c r="C15" s="55"/>
      <c r="D15" s="148" t="s">
        <v>1</v>
      </c>
      <c r="E15" s="142">
        <v>0</v>
      </c>
      <c r="F15" s="145" t="s">
        <v>2</v>
      </c>
      <c r="G15" s="136">
        <v>0</v>
      </c>
      <c r="H15" s="111">
        <f t="shared" si="0"/>
        <v>0</v>
      </c>
      <c r="I15" s="139">
        <v>0</v>
      </c>
      <c r="J15" s="45">
        <f t="shared" si="1"/>
        <v>0</v>
      </c>
      <c r="K15" s="39">
        <f t="shared" si="2"/>
        <v>0</v>
      </c>
      <c r="L15" s="45">
        <f t="shared" si="3"/>
        <v>0</v>
      </c>
    </row>
    <row r="16" spans="1:12" s="12" customFormat="1" ht="12.75">
      <c r="A16" s="52"/>
      <c r="B16" s="151" t="s">
        <v>327</v>
      </c>
      <c r="C16" s="55"/>
      <c r="D16" s="148" t="s">
        <v>1</v>
      </c>
      <c r="E16" s="142">
        <v>0</v>
      </c>
      <c r="F16" s="145" t="s">
        <v>2</v>
      </c>
      <c r="G16" s="136">
        <v>0</v>
      </c>
      <c r="H16" s="111">
        <f t="shared" si="0"/>
        <v>0</v>
      </c>
      <c r="I16" s="139">
        <v>0</v>
      </c>
      <c r="J16" s="45">
        <f t="shared" si="1"/>
        <v>0</v>
      </c>
      <c r="K16" s="39">
        <f t="shared" si="2"/>
        <v>0</v>
      </c>
      <c r="L16" s="45">
        <f t="shared" si="3"/>
        <v>0</v>
      </c>
    </row>
    <row r="17" spans="1:12" s="12" customFormat="1" ht="12.75">
      <c r="A17" s="52"/>
      <c r="B17" s="151" t="s">
        <v>327</v>
      </c>
      <c r="C17" s="55"/>
      <c r="D17" s="148" t="s">
        <v>1</v>
      </c>
      <c r="E17" s="142">
        <v>0</v>
      </c>
      <c r="F17" s="145" t="s">
        <v>2</v>
      </c>
      <c r="G17" s="136">
        <v>0</v>
      </c>
      <c r="H17" s="111">
        <f t="shared" si="0"/>
        <v>0</v>
      </c>
      <c r="I17" s="139">
        <v>0</v>
      </c>
      <c r="J17" s="45">
        <f t="shared" si="1"/>
        <v>0</v>
      </c>
      <c r="K17" s="39">
        <f t="shared" si="2"/>
        <v>0</v>
      </c>
      <c r="L17" s="45">
        <f t="shared" si="3"/>
        <v>0</v>
      </c>
    </row>
    <row r="18" spans="1:12" s="12" customFormat="1" ht="13.5" thickBot="1">
      <c r="A18" s="53"/>
      <c r="B18" s="152" t="s">
        <v>327</v>
      </c>
      <c r="C18" s="56"/>
      <c r="D18" s="149" t="s">
        <v>1</v>
      </c>
      <c r="E18" s="143">
        <v>0</v>
      </c>
      <c r="F18" s="146" t="s">
        <v>2</v>
      </c>
      <c r="G18" s="137">
        <v>0</v>
      </c>
      <c r="H18" s="112">
        <f t="shared" si="0"/>
        <v>0</v>
      </c>
      <c r="I18" s="140">
        <v>0</v>
      </c>
      <c r="J18" s="46">
        <f t="shared" si="1"/>
        <v>0</v>
      </c>
      <c r="K18" s="40">
        <f t="shared" si="2"/>
        <v>0</v>
      </c>
      <c r="L18" s="46">
        <f t="shared" si="3"/>
        <v>0</v>
      </c>
    </row>
    <row r="19" spans="1:12" s="261" customFormat="1" ht="14.25" customHeight="1" thickBot="1" thickTop="1">
      <c r="A19" s="352" t="s">
        <v>250</v>
      </c>
      <c r="B19" s="353"/>
      <c r="C19" s="353"/>
      <c r="D19" s="254" t="str">
        <f>D10</f>
        <v>STAIR CONSTRUCTION</v>
      </c>
      <c r="E19" s="248">
        <f>'Project Cost Summary'!$D$7</f>
        <v>0</v>
      </c>
      <c r="F19" s="252" t="str">
        <f>'Project Cost Summary'!$E$7</f>
        <v>Unit</v>
      </c>
      <c r="G19" s="170" t="e">
        <f>H19/E19</f>
        <v>#DIV/0!</v>
      </c>
      <c r="H19" s="168">
        <f>SUM(H11:H18)</f>
        <v>0</v>
      </c>
      <c r="I19" s="171" t="e">
        <f>J19/E19</f>
        <v>#DIV/0!</v>
      </c>
      <c r="J19" s="168">
        <f>SUM(J11:J18)</f>
        <v>0</v>
      </c>
      <c r="K19" s="169" t="e">
        <f>L19/E19</f>
        <v>#DIV/0!</v>
      </c>
      <c r="L19" s="168">
        <f>SUM(L11:L18)</f>
        <v>0</v>
      </c>
    </row>
    <row r="20" spans="1:12" ht="39.75" customHeight="1" thickBot="1" thickTop="1">
      <c r="A20" s="47" t="s">
        <v>11</v>
      </c>
      <c r="B20" s="47"/>
      <c r="C20" s="47"/>
      <c r="D20" s="48"/>
      <c r="E20" s="49"/>
      <c r="F20" s="49"/>
      <c r="G20" s="41"/>
      <c r="H20" s="42"/>
      <c r="I20" s="41"/>
      <c r="J20" s="42"/>
      <c r="K20" s="41"/>
      <c r="L20" s="42"/>
    </row>
    <row r="21" spans="1:12" ht="15" customHeight="1" thickBot="1" thickTop="1">
      <c r="A21" s="346" t="s">
        <v>251</v>
      </c>
      <c r="B21" s="347"/>
      <c r="C21" s="348"/>
      <c r="D21" s="354" t="s">
        <v>1</v>
      </c>
      <c r="E21" s="356" t="s">
        <v>6</v>
      </c>
      <c r="F21" s="358" t="s">
        <v>2</v>
      </c>
      <c r="G21" s="360" t="s">
        <v>247</v>
      </c>
      <c r="H21" s="361"/>
      <c r="I21" s="360" t="s">
        <v>248</v>
      </c>
      <c r="J21" s="362"/>
      <c r="K21" s="344" t="s">
        <v>249</v>
      </c>
      <c r="L21" s="345"/>
    </row>
    <row r="22" spans="1:12" ht="27.75" customHeight="1" thickBot="1">
      <c r="A22" s="349"/>
      <c r="B22" s="350"/>
      <c r="C22" s="351"/>
      <c r="D22" s="355"/>
      <c r="E22" s="357"/>
      <c r="F22" s="359"/>
      <c r="G22" s="155" t="s">
        <v>245</v>
      </c>
      <c r="H22" s="156" t="s">
        <v>244</v>
      </c>
      <c r="I22" s="157" t="s">
        <v>300</v>
      </c>
      <c r="J22" s="156" t="s">
        <v>301</v>
      </c>
      <c r="K22" s="158" t="s">
        <v>246</v>
      </c>
      <c r="L22" s="159" t="s">
        <v>12</v>
      </c>
    </row>
    <row r="23" spans="1:12" ht="14.25" thickBot="1" thickTop="1">
      <c r="A23" s="50" t="s">
        <v>102</v>
      </c>
      <c r="B23" s="18"/>
      <c r="C23" s="18"/>
      <c r="D23" s="19" t="s">
        <v>103</v>
      </c>
      <c r="E23" s="176"/>
      <c r="F23" s="177"/>
      <c r="G23" s="36"/>
      <c r="H23" s="43"/>
      <c r="I23" s="37"/>
      <c r="J23" s="43"/>
      <c r="K23" s="37"/>
      <c r="L23" s="43"/>
    </row>
    <row r="24" spans="1:12" s="12" customFormat="1" ht="12.75">
      <c r="A24" s="51"/>
      <c r="B24" s="150" t="s">
        <v>327</v>
      </c>
      <c r="C24" s="54"/>
      <c r="D24" s="147" t="s">
        <v>1</v>
      </c>
      <c r="E24" s="141">
        <v>0</v>
      </c>
      <c r="F24" s="144" t="s">
        <v>2</v>
      </c>
      <c r="G24" s="135">
        <v>0</v>
      </c>
      <c r="H24" s="110">
        <f>G24*$E24</f>
        <v>0</v>
      </c>
      <c r="I24" s="138">
        <v>0</v>
      </c>
      <c r="J24" s="44">
        <f>I24*$E24</f>
        <v>0</v>
      </c>
      <c r="K24" s="38">
        <f>G24+I24</f>
        <v>0</v>
      </c>
      <c r="L24" s="44">
        <f>K24*$E24</f>
        <v>0</v>
      </c>
    </row>
    <row r="25" spans="1:12" s="12" customFormat="1" ht="12.75">
      <c r="A25" s="52"/>
      <c r="B25" s="151" t="s">
        <v>327</v>
      </c>
      <c r="C25" s="55"/>
      <c r="D25" s="148" t="s">
        <v>1</v>
      </c>
      <c r="E25" s="142">
        <v>0</v>
      </c>
      <c r="F25" s="145" t="s">
        <v>2</v>
      </c>
      <c r="G25" s="136">
        <v>0</v>
      </c>
      <c r="H25" s="111">
        <f aca="true" t="shared" si="4" ref="H25:H31">G25*$E25</f>
        <v>0</v>
      </c>
      <c r="I25" s="139">
        <v>0</v>
      </c>
      <c r="J25" s="45">
        <f aca="true" t="shared" si="5" ref="J25:J31">I25*$E25</f>
        <v>0</v>
      </c>
      <c r="K25" s="39">
        <f aca="true" t="shared" si="6" ref="K25:K31">G25+I25</f>
        <v>0</v>
      </c>
      <c r="L25" s="45">
        <f aca="true" t="shared" si="7" ref="L25:L31">K25*$E25</f>
        <v>0</v>
      </c>
    </row>
    <row r="26" spans="1:12" s="12" customFormat="1" ht="12.75">
      <c r="A26" s="52"/>
      <c r="B26" s="151" t="s">
        <v>327</v>
      </c>
      <c r="C26" s="55"/>
      <c r="D26" s="148" t="s">
        <v>1</v>
      </c>
      <c r="E26" s="142">
        <v>0</v>
      </c>
      <c r="F26" s="145" t="s">
        <v>2</v>
      </c>
      <c r="G26" s="136">
        <v>0</v>
      </c>
      <c r="H26" s="111">
        <f t="shared" si="4"/>
        <v>0</v>
      </c>
      <c r="I26" s="139">
        <v>0</v>
      </c>
      <c r="J26" s="45">
        <f t="shared" si="5"/>
        <v>0</v>
      </c>
      <c r="K26" s="39">
        <f t="shared" si="6"/>
        <v>0</v>
      </c>
      <c r="L26" s="45">
        <f t="shared" si="7"/>
        <v>0</v>
      </c>
    </row>
    <row r="27" spans="1:12" s="12" customFormat="1" ht="12.75">
      <c r="A27" s="52"/>
      <c r="B27" s="151" t="s">
        <v>327</v>
      </c>
      <c r="C27" s="55"/>
      <c r="D27" s="148" t="s">
        <v>1</v>
      </c>
      <c r="E27" s="142">
        <v>0</v>
      </c>
      <c r="F27" s="145" t="s">
        <v>2</v>
      </c>
      <c r="G27" s="136">
        <v>0</v>
      </c>
      <c r="H27" s="111">
        <f t="shared" si="4"/>
        <v>0</v>
      </c>
      <c r="I27" s="139">
        <v>0</v>
      </c>
      <c r="J27" s="45">
        <f t="shared" si="5"/>
        <v>0</v>
      </c>
      <c r="K27" s="39">
        <f t="shared" si="6"/>
        <v>0</v>
      </c>
      <c r="L27" s="45">
        <f t="shared" si="7"/>
        <v>0</v>
      </c>
    </row>
    <row r="28" spans="1:12" s="12" customFormat="1" ht="12.75">
      <c r="A28" s="52"/>
      <c r="B28" s="151" t="s">
        <v>327</v>
      </c>
      <c r="C28" s="55"/>
      <c r="D28" s="148" t="s">
        <v>1</v>
      </c>
      <c r="E28" s="142">
        <v>0</v>
      </c>
      <c r="F28" s="145" t="s">
        <v>2</v>
      </c>
      <c r="G28" s="136">
        <v>0</v>
      </c>
      <c r="H28" s="111">
        <f t="shared" si="4"/>
        <v>0</v>
      </c>
      <c r="I28" s="139">
        <v>0</v>
      </c>
      <c r="J28" s="45">
        <f t="shared" si="5"/>
        <v>0</v>
      </c>
      <c r="K28" s="39">
        <f t="shared" si="6"/>
        <v>0</v>
      </c>
      <c r="L28" s="45">
        <f t="shared" si="7"/>
        <v>0</v>
      </c>
    </row>
    <row r="29" spans="1:12" s="12" customFormat="1" ht="12.75">
      <c r="A29" s="52"/>
      <c r="B29" s="151" t="s">
        <v>327</v>
      </c>
      <c r="C29" s="55"/>
      <c r="D29" s="148" t="s">
        <v>1</v>
      </c>
      <c r="E29" s="142">
        <v>0</v>
      </c>
      <c r="F29" s="145" t="s">
        <v>2</v>
      </c>
      <c r="G29" s="136">
        <v>0</v>
      </c>
      <c r="H29" s="111">
        <f t="shared" si="4"/>
        <v>0</v>
      </c>
      <c r="I29" s="139">
        <v>0</v>
      </c>
      <c r="J29" s="45">
        <f t="shared" si="5"/>
        <v>0</v>
      </c>
      <c r="K29" s="39">
        <f t="shared" si="6"/>
        <v>0</v>
      </c>
      <c r="L29" s="45">
        <f t="shared" si="7"/>
        <v>0</v>
      </c>
    </row>
    <row r="30" spans="1:12" s="12" customFormat="1" ht="12.75">
      <c r="A30" s="52"/>
      <c r="B30" s="151" t="s">
        <v>327</v>
      </c>
      <c r="C30" s="55"/>
      <c r="D30" s="148" t="s">
        <v>1</v>
      </c>
      <c r="E30" s="142">
        <v>0</v>
      </c>
      <c r="F30" s="145" t="s">
        <v>2</v>
      </c>
      <c r="G30" s="136">
        <v>0</v>
      </c>
      <c r="H30" s="111">
        <f t="shared" si="4"/>
        <v>0</v>
      </c>
      <c r="I30" s="139">
        <v>0</v>
      </c>
      <c r="J30" s="45">
        <f t="shared" si="5"/>
        <v>0</v>
      </c>
      <c r="K30" s="39">
        <f t="shared" si="6"/>
        <v>0</v>
      </c>
      <c r="L30" s="45">
        <f t="shared" si="7"/>
        <v>0</v>
      </c>
    </row>
    <row r="31" spans="1:12" s="12" customFormat="1" ht="13.5" thickBot="1">
      <c r="A31" s="53"/>
      <c r="B31" s="152" t="s">
        <v>327</v>
      </c>
      <c r="C31" s="56"/>
      <c r="D31" s="149" t="s">
        <v>1</v>
      </c>
      <c r="E31" s="143">
        <v>0</v>
      </c>
      <c r="F31" s="146" t="s">
        <v>2</v>
      </c>
      <c r="G31" s="137">
        <v>0</v>
      </c>
      <c r="H31" s="112">
        <f t="shared" si="4"/>
        <v>0</v>
      </c>
      <c r="I31" s="140">
        <v>0</v>
      </c>
      <c r="J31" s="46">
        <f t="shared" si="5"/>
        <v>0</v>
      </c>
      <c r="K31" s="40">
        <f t="shared" si="6"/>
        <v>0</v>
      </c>
      <c r="L31" s="46">
        <f t="shared" si="7"/>
        <v>0</v>
      </c>
    </row>
    <row r="32" spans="1:12" s="261" customFormat="1" ht="14.25" customHeight="1" thickBot="1" thickTop="1">
      <c r="A32" s="352" t="s">
        <v>250</v>
      </c>
      <c r="B32" s="353"/>
      <c r="C32" s="353"/>
      <c r="D32" s="254" t="str">
        <f>D23</f>
        <v>STAIR FINISHES</v>
      </c>
      <c r="E32" s="248">
        <f>'Project Cost Summary'!$D$7</f>
        <v>0</v>
      </c>
      <c r="F32" s="252" t="str">
        <f>'Project Cost Summary'!$E$7</f>
        <v>Unit</v>
      </c>
      <c r="G32" s="170" t="e">
        <f>H32/E32</f>
        <v>#DIV/0!</v>
      </c>
      <c r="H32" s="168">
        <f>SUM(H24:H31)</f>
        <v>0</v>
      </c>
      <c r="I32" s="171" t="e">
        <f>J32/E32</f>
        <v>#DIV/0!</v>
      </c>
      <c r="J32" s="168">
        <f>SUM(J24:J31)</f>
        <v>0</v>
      </c>
      <c r="K32" s="169" t="e">
        <f>L32/E32</f>
        <v>#DIV/0!</v>
      </c>
      <c r="L32" s="168">
        <f>SUM(L24:L31)</f>
        <v>0</v>
      </c>
    </row>
    <row r="33" spans="7:9" ht="6" customHeight="1" thickBot="1" thickTop="1">
      <c r="G33" s="11"/>
      <c r="I33" s="11"/>
    </row>
    <row r="34" spans="1:12" ht="15" customHeight="1" thickBot="1" thickTop="1">
      <c r="A34" s="346" t="s">
        <v>13</v>
      </c>
      <c r="B34" s="347"/>
      <c r="C34" s="348"/>
      <c r="D34" s="354" t="s">
        <v>1</v>
      </c>
      <c r="E34" s="356" t="s">
        <v>6</v>
      </c>
      <c r="F34" s="358" t="s">
        <v>2</v>
      </c>
      <c r="G34" s="360" t="s">
        <v>247</v>
      </c>
      <c r="H34" s="361"/>
      <c r="I34" s="360" t="s">
        <v>248</v>
      </c>
      <c r="J34" s="362"/>
      <c r="K34" s="344" t="s">
        <v>249</v>
      </c>
      <c r="L34" s="345"/>
    </row>
    <row r="35" spans="1:12" ht="27.75" customHeight="1" thickBot="1">
      <c r="A35" s="349"/>
      <c r="B35" s="350"/>
      <c r="C35" s="351"/>
      <c r="D35" s="355"/>
      <c r="E35" s="357"/>
      <c r="F35" s="359"/>
      <c r="G35" s="155" t="s">
        <v>245</v>
      </c>
      <c r="H35" s="156" t="s">
        <v>244</v>
      </c>
      <c r="I35" s="157" t="s">
        <v>300</v>
      </c>
      <c r="J35" s="156" t="s">
        <v>301</v>
      </c>
      <c r="K35" s="158" t="s">
        <v>246</v>
      </c>
      <c r="L35" s="159" t="s">
        <v>12</v>
      </c>
    </row>
    <row r="36" spans="1:12" ht="14.25" thickBot="1" thickTop="1">
      <c r="A36" s="50" t="s">
        <v>15</v>
      </c>
      <c r="B36" s="18"/>
      <c r="C36" s="18"/>
      <c r="D36" s="19" t="s">
        <v>14</v>
      </c>
      <c r="E36" s="176"/>
      <c r="F36" s="177"/>
      <c r="G36" s="36"/>
      <c r="H36" s="43"/>
      <c r="I36" s="37"/>
      <c r="J36" s="43"/>
      <c r="K36" s="37"/>
      <c r="L36" s="43"/>
    </row>
    <row r="37" spans="1:12" s="12" customFormat="1" ht="12.75">
      <c r="A37" s="51"/>
      <c r="B37" s="150" t="s">
        <v>327</v>
      </c>
      <c r="C37" s="54"/>
      <c r="D37" s="147" t="s">
        <v>1</v>
      </c>
      <c r="E37" s="141">
        <v>0</v>
      </c>
      <c r="F37" s="144" t="s">
        <v>2</v>
      </c>
      <c r="G37" s="135">
        <v>0</v>
      </c>
      <c r="H37" s="110">
        <f>G37*$E37</f>
        <v>0</v>
      </c>
      <c r="I37" s="138">
        <v>0</v>
      </c>
      <c r="J37" s="44">
        <f>I37*$E37</f>
        <v>0</v>
      </c>
      <c r="K37" s="38">
        <f>G37+I37</f>
        <v>0</v>
      </c>
      <c r="L37" s="44">
        <f>K37*$E37</f>
        <v>0</v>
      </c>
    </row>
    <row r="38" spans="1:12" s="12" customFormat="1" ht="12.75">
      <c r="A38" s="52"/>
      <c r="B38" s="151" t="s">
        <v>327</v>
      </c>
      <c r="C38" s="55"/>
      <c r="D38" s="148" t="s">
        <v>1</v>
      </c>
      <c r="E38" s="142">
        <v>0</v>
      </c>
      <c r="F38" s="145" t="s">
        <v>2</v>
      </c>
      <c r="G38" s="136">
        <v>0</v>
      </c>
      <c r="H38" s="111">
        <f aca="true" t="shared" si="8" ref="H38:H44">G38*$E38</f>
        <v>0</v>
      </c>
      <c r="I38" s="139">
        <v>0</v>
      </c>
      <c r="J38" s="45">
        <f aca="true" t="shared" si="9" ref="J38:J44">I38*$E38</f>
        <v>0</v>
      </c>
      <c r="K38" s="39">
        <f aca="true" t="shared" si="10" ref="K38:K44">G38+I38</f>
        <v>0</v>
      </c>
      <c r="L38" s="45">
        <f aca="true" t="shared" si="11" ref="L38:L44">K38*$E38</f>
        <v>0</v>
      </c>
    </row>
    <row r="39" spans="1:12" s="12" customFormat="1" ht="12.75">
      <c r="A39" s="52"/>
      <c r="B39" s="151" t="s">
        <v>327</v>
      </c>
      <c r="C39" s="55"/>
      <c r="D39" s="148" t="s">
        <v>1</v>
      </c>
      <c r="E39" s="142">
        <v>0</v>
      </c>
      <c r="F39" s="145" t="s">
        <v>2</v>
      </c>
      <c r="G39" s="136">
        <v>0</v>
      </c>
      <c r="H39" s="111">
        <f t="shared" si="8"/>
        <v>0</v>
      </c>
      <c r="I39" s="139">
        <v>0</v>
      </c>
      <c r="J39" s="45">
        <f t="shared" si="9"/>
        <v>0</v>
      </c>
      <c r="K39" s="39">
        <f t="shared" si="10"/>
        <v>0</v>
      </c>
      <c r="L39" s="45">
        <f t="shared" si="11"/>
        <v>0</v>
      </c>
    </row>
    <row r="40" spans="1:12" s="12" customFormat="1" ht="12.75">
      <c r="A40" s="52"/>
      <c r="B40" s="151" t="s">
        <v>327</v>
      </c>
      <c r="C40" s="55"/>
      <c r="D40" s="148" t="s">
        <v>1</v>
      </c>
      <c r="E40" s="142">
        <v>0</v>
      </c>
      <c r="F40" s="145" t="s">
        <v>2</v>
      </c>
      <c r="G40" s="136">
        <v>0</v>
      </c>
      <c r="H40" s="111">
        <f t="shared" si="8"/>
        <v>0</v>
      </c>
      <c r="I40" s="139">
        <v>0</v>
      </c>
      <c r="J40" s="45">
        <f t="shared" si="9"/>
        <v>0</v>
      </c>
      <c r="K40" s="39">
        <f t="shared" si="10"/>
        <v>0</v>
      </c>
      <c r="L40" s="45">
        <f t="shared" si="11"/>
        <v>0</v>
      </c>
    </row>
    <row r="41" spans="1:12" s="12" customFormat="1" ht="12.75">
      <c r="A41" s="52"/>
      <c r="B41" s="151" t="s">
        <v>327</v>
      </c>
      <c r="C41" s="55"/>
      <c r="D41" s="148" t="s">
        <v>1</v>
      </c>
      <c r="E41" s="142">
        <v>0</v>
      </c>
      <c r="F41" s="145" t="s">
        <v>2</v>
      </c>
      <c r="G41" s="136">
        <v>0</v>
      </c>
      <c r="H41" s="111">
        <f t="shared" si="8"/>
        <v>0</v>
      </c>
      <c r="I41" s="139">
        <v>0</v>
      </c>
      <c r="J41" s="45">
        <f t="shared" si="9"/>
        <v>0</v>
      </c>
      <c r="K41" s="39">
        <f t="shared" si="10"/>
        <v>0</v>
      </c>
      <c r="L41" s="45">
        <f t="shared" si="11"/>
        <v>0</v>
      </c>
    </row>
    <row r="42" spans="1:12" s="12" customFormat="1" ht="12.75">
      <c r="A42" s="52"/>
      <c r="B42" s="151" t="s">
        <v>327</v>
      </c>
      <c r="C42" s="55"/>
      <c r="D42" s="148" t="s">
        <v>1</v>
      </c>
      <c r="E42" s="142">
        <v>0</v>
      </c>
      <c r="F42" s="145" t="s">
        <v>2</v>
      </c>
      <c r="G42" s="136">
        <v>0</v>
      </c>
      <c r="H42" s="111">
        <f t="shared" si="8"/>
        <v>0</v>
      </c>
      <c r="I42" s="139">
        <v>0</v>
      </c>
      <c r="J42" s="45">
        <f t="shared" si="9"/>
        <v>0</v>
      </c>
      <c r="K42" s="39">
        <f t="shared" si="10"/>
        <v>0</v>
      </c>
      <c r="L42" s="45">
        <f t="shared" si="11"/>
        <v>0</v>
      </c>
    </row>
    <row r="43" spans="1:12" s="12" customFormat="1" ht="12.75">
      <c r="A43" s="52"/>
      <c r="B43" s="151" t="s">
        <v>327</v>
      </c>
      <c r="C43" s="55"/>
      <c r="D43" s="148" t="s">
        <v>1</v>
      </c>
      <c r="E43" s="142">
        <v>0</v>
      </c>
      <c r="F43" s="145" t="s">
        <v>2</v>
      </c>
      <c r="G43" s="136">
        <v>0</v>
      </c>
      <c r="H43" s="111">
        <f t="shared" si="8"/>
        <v>0</v>
      </c>
      <c r="I43" s="139">
        <v>0</v>
      </c>
      <c r="J43" s="45">
        <f t="shared" si="9"/>
        <v>0</v>
      </c>
      <c r="K43" s="39">
        <f t="shared" si="10"/>
        <v>0</v>
      </c>
      <c r="L43" s="45">
        <f t="shared" si="11"/>
        <v>0</v>
      </c>
    </row>
    <row r="44" spans="1:12" s="12" customFormat="1" ht="13.5" thickBot="1">
      <c r="A44" s="53"/>
      <c r="B44" s="152" t="s">
        <v>327</v>
      </c>
      <c r="C44" s="56"/>
      <c r="D44" s="149" t="s">
        <v>1</v>
      </c>
      <c r="E44" s="143">
        <v>0</v>
      </c>
      <c r="F44" s="146" t="s">
        <v>2</v>
      </c>
      <c r="G44" s="137">
        <v>0</v>
      </c>
      <c r="H44" s="112">
        <f t="shared" si="8"/>
        <v>0</v>
      </c>
      <c r="I44" s="140">
        <v>0</v>
      </c>
      <c r="J44" s="46">
        <f t="shared" si="9"/>
        <v>0</v>
      </c>
      <c r="K44" s="40">
        <f t="shared" si="10"/>
        <v>0</v>
      </c>
      <c r="L44" s="46">
        <f t="shared" si="11"/>
        <v>0</v>
      </c>
    </row>
    <row r="45" spans="1:12" s="261" customFormat="1" ht="14.25" customHeight="1" thickBot="1" thickTop="1">
      <c r="A45" s="352" t="s">
        <v>250</v>
      </c>
      <c r="B45" s="353"/>
      <c r="C45" s="353"/>
      <c r="D45" s="254" t="str">
        <f>D36</f>
        <v>BASE ELEMENT</v>
      </c>
      <c r="E45" s="248">
        <f>'Project Cost Summary'!$D$7</f>
        <v>0</v>
      </c>
      <c r="F45" s="252" t="str">
        <f>'Project Cost Summary'!$E$7</f>
        <v>Unit</v>
      </c>
      <c r="G45" s="170" t="e">
        <f>H45/E45</f>
        <v>#DIV/0!</v>
      </c>
      <c r="H45" s="168">
        <f>SUM(H37:H44)</f>
        <v>0</v>
      </c>
      <c r="I45" s="171" t="e">
        <f>J45/E45</f>
        <v>#DIV/0!</v>
      </c>
      <c r="J45" s="168">
        <f>SUM(J37:J44)</f>
        <v>0</v>
      </c>
      <c r="K45" s="169" t="e">
        <f>L45/E45</f>
        <v>#DIV/0!</v>
      </c>
      <c r="L45" s="168">
        <f>SUM(L37:L44)</f>
        <v>0</v>
      </c>
    </row>
    <row r="46" spans="7:9" ht="39.75" customHeight="1" thickBot="1" thickTop="1">
      <c r="G46" s="11"/>
      <c r="I46" s="11"/>
    </row>
    <row r="47" spans="1:12" ht="15" customHeight="1" thickBot="1" thickTop="1">
      <c r="A47" s="346" t="s">
        <v>13</v>
      </c>
      <c r="B47" s="347"/>
      <c r="C47" s="348"/>
      <c r="D47" s="354" t="s">
        <v>1</v>
      </c>
      <c r="E47" s="356" t="s">
        <v>6</v>
      </c>
      <c r="F47" s="358" t="s">
        <v>2</v>
      </c>
      <c r="G47" s="360" t="s">
        <v>247</v>
      </c>
      <c r="H47" s="361"/>
      <c r="I47" s="360" t="s">
        <v>248</v>
      </c>
      <c r="J47" s="362"/>
      <c r="K47" s="344" t="s">
        <v>249</v>
      </c>
      <c r="L47" s="345"/>
    </row>
    <row r="48" spans="1:12" ht="27.75" customHeight="1" thickBot="1">
      <c r="A48" s="349"/>
      <c r="B48" s="350"/>
      <c r="C48" s="351"/>
      <c r="D48" s="355"/>
      <c r="E48" s="357"/>
      <c r="F48" s="359"/>
      <c r="G48" s="155" t="s">
        <v>245</v>
      </c>
      <c r="H48" s="156" t="s">
        <v>244</v>
      </c>
      <c r="I48" s="157" t="s">
        <v>300</v>
      </c>
      <c r="J48" s="156" t="s">
        <v>301</v>
      </c>
      <c r="K48" s="158" t="s">
        <v>246</v>
      </c>
      <c r="L48" s="159" t="s">
        <v>12</v>
      </c>
    </row>
    <row r="49" spans="1:12" ht="14.25" thickBot="1" thickTop="1">
      <c r="A49" s="50" t="s">
        <v>15</v>
      </c>
      <c r="B49" s="18"/>
      <c r="C49" s="18"/>
      <c r="D49" s="19" t="s">
        <v>14</v>
      </c>
      <c r="E49" s="176"/>
      <c r="F49" s="177"/>
      <c r="G49" s="36"/>
      <c r="H49" s="43"/>
      <c r="I49" s="37"/>
      <c r="J49" s="43"/>
      <c r="K49" s="37"/>
      <c r="L49" s="43"/>
    </row>
    <row r="50" spans="1:12" s="12" customFormat="1" ht="12.75">
      <c r="A50" s="51"/>
      <c r="B50" s="150" t="s">
        <v>327</v>
      </c>
      <c r="C50" s="54"/>
      <c r="D50" s="147" t="s">
        <v>1</v>
      </c>
      <c r="E50" s="141">
        <v>0</v>
      </c>
      <c r="F50" s="144" t="s">
        <v>2</v>
      </c>
      <c r="G50" s="135">
        <v>0</v>
      </c>
      <c r="H50" s="110">
        <f>G50*$E50</f>
        <v>0</v>
      </c>
      <c r="I50" s="138">
        <v>0</v>
      </c>
      <c r="J50" s="44">
        <f>I50*$E50</f>
        <v>0</v>
      </c>
      <c r="K50" s="38">
        <f>G50+I50</f>
        <v>0</v>
      </c>
      <c r="L50" s="44">
        <f>K50*$E50</f>
        <v>0</v>
      </c>
    </row>
    <row r="51" spans="1:12" s="12" customFormat="1" ht="12.75">
      <c r="A51" s="52"/>
      <c r="B51" s="151" t="s">
        <v>327</v>
      </c>
      <c r="C51" s="55"/>
      <c r="D51" s="148" t="s">
        <v>1</v>
      </c>
      <c r="E51" s="142">
        <v>0</v>
      </c>
      <c r="F51" s="145" t="s">
        <v>2</v>
      </c>
      <c r="G51" s="136">
        <v>0</v>
      </c>
      <c r="H51" s="111">
        <f aca="true" t="shared" si="12" ref="H51:H57">G51*$E51</f>
        <v>0</v>
      </c>
      <c r="I51" s="139">
        <v>0</v>
      </c>
      <c r="J51" s="45">
        <f aca="true" t="shared" si="13" ref="J51:J57">I51*$E51</f>
        <v>0</v>
      </c>
      <c r="K51" s="39">
        <f aca="true" t="shared" si="14" ref="K51:K57">G51+I51</f>
        <v>0</v>
      </c>
      <c r="L51" s="45">
        <f aca="true" t="shared" si="15" ref="L51:L57">K51*$E51</f>
        <v>0</v>
      </c>
    </row>
    <row r="52" spans="1:12" s="12" customFormat="1" ht="12.75">
      <c r="A52" s="52"/>
      <c r="B52" s="151" t="s">
        <v>327</v>
      </c>
      <c r="C52" s="55"/>
      <c r="D52" s="148" t="s">
        <v>1</v>
      </c>
      <c r="E52" s="142">
        <v>0</v>
      </c>
      <c r="F52" s="145" t="s">
        <v>2</v>
      </c>
      <c r="G52" s="136">
        <v>0</v>
      </c>
      <c r="H52" s="111">
        <f t="shared" si="12"/>
        <v>0</v>
      </c>
      <c r="I52" s="139">
        <v>0</v>
      </c>
      <c r="J52" s="45">
        <f t="shared" si="13"/>
        <v>0</v>
      </c>
      <c r="K52" s="39">
        <f t="shared" si="14"/>
        <v>0</v>
      </c>
      <c r="L52" s="45">
        <f t="shared" si="15"/>
        <v>0</v>
      </c>
    </row>
    <row r="53" spans="1:12" s="12" customFormat="1" ht="12.75">
      <c r="A53" s="52"/>
      <c r="B53" s="151" t="s">
        <v>327</v>
      </c>
      <c r="C53" s="55"/>
      <c r="D53" s="148" t="s">
        <v>1</v>
      </c>
      <c r="E53" s="142">
        <v>0</v>
      </c>
      <c r="F53" s="145" t="s">
        <v>2</v>
      </c>
      <c r="G53" s="136">
        <v>0</v>
      </c>
      <c r="H53" s="111">
        <f t="shared" si="12"/>
        <v>0</v>
      </c>
      <c r="I53" s="139">
        <v>0</v>
      </c>
      <c r="J53" s="45">
        <f t="shared" si="13"/>
        <v>0</v>
      </c>
      <c r="K53" s="39">
        <f t="shared" si="14"/>
        <v>0</v>
      </c>
      <c r="L53" s="45">
        <f t="shared" si="15"/>
        <v>0</v>
      </c>
    </row>
    <row r="54" spans="1:12" s="12" customFormat="1" ht="12.75">
      <c r="A54" s="52"/>
      <c r="B54" s="151" t="s">
        <v>327</v>
      </c>
      <c r="C54" s="55"/>
      <c r="D54" s="148" t="s">
        <v>1</v>
      </c>
      <c r="E54" s="142">
        <v>0</v>
      </c>
      <c r="F54" s="145" t="s">
        <v>2</v>
      </c>
      <c r="G54" s="136">
        <v>0</v>
      </c>
      <c r="H54" s="111">
        <f t="shared" si="12"/>
        <v>0</v>
      </c>
      <c r="I54" s="139">
        <v>0</v>
      </c>
      <c r="J54" s="45">
        <f t="shared" si="13"/>
        <v>0</v>
      </c>
      <c r="K54" s="39">
        <f t="shared" si="14"/>
        <v>0</v>
      </c>
      <c r="L54" s="45">
        <f t="shared" si="15"/>
        <v>0</v>
      </c>
    </row>
    <row r="55" spans="1:12" s="12" customFormat="1" ht="12.75">
      <c r="A55" s="52"/>
      <c r="B55" s="151" t="s">
        <v>327</v>
      </c>
      <c r="C55" s="55"/>
      <c r="D55" s="148" t="s">
        <v>1</v>
      </c>
      <c r="E55" s="142">
        <v>0</v>
      </c>
      <c r="F55" s="145" t="s">
        <v>2</v>
      </c>
      <c r="G55" s="136">
        <v>0</v>
      </c>
      <c r="H55" s="111">
        <f t="shared" si="12"/>
        <v>0</v>
      </c>
      <c r="I55" s="139">
        <v>0</v>
      </c>
      <c r="J55" s="45">
        <f t="shared" si="13"/>
        <v>0</v>
      </c>
      <c r="K55" s="39">
        <f t="shared" si="14"/>
        <v>0</v>
      </c>
      <c r="L55" s="45">
        <f t="shared" si="15"/>
        <v>0</v>
      </c>
    </row>
    <row r="56" spans="1:12" s="12" customFormat="1" ht="12.75">
      <c r="A56" s="52"/>
      <c r="B56" s="151" t="s">
        <v>327</v>
      </c>
      <c r="C56" s="55"/>
      <c r="D56" s="148" t="s">
        <v>1</v>
      </c>
      <c r="E56" s="142">
        <v>0</v>
      </c>
      <c r="F56" s="145" t="s">
        <v>2</v>
      </c>
      <c r="G56" s="136">
        <v>0</v>
      </c>
      <c r="H56" s="111">
        <f t="shared" si="12"/>
        <v>0</v>
      </c>
      <c r="I56" s="139">
        <v>0</v>
      </c>
      <c r="J56" s="45">
        <f t="shared" si="13"/>
        <v>0</v>
      </c>
      <c r="K56" s="39">
        <f t="shared" si="14"/>
        <v>0</v>
      </c>
      <c r="L56" s="45">
        <f t="shared" si="15"/>
        <v>0</v>
      </c>
    </row>
    <row r="57" spans="1:12" s="12" customFormat="1" ht="13.5" thickBot="1">
      <c r="A57" s="53"/>
      <c r="B57" s="152" t="s">
        <v>327</v>
      </c>
      <c r="C57" s="56"/>
      <c r="D57" s="149" t="s">
        <v>1</v>
      </c>
      <c r="E57" s="143">
        <v>0</v>
      </c>
      <c r="F57" s="146" t="s">
        <v>2</v>
      </c>
      <c r="G57" s="137">
        <v>0</v>
      </c>
      <c r="H57" s="112">
        <f t="shared" si="12"/>
        <v>0</v>
      </c>
      <c r="I57" s="140">
        <v>0</v>
      </c>
      <c r="J57" s="46">
        <f t="shared" si="13"/>
        <v>0</v>
      </c>
      <c r="K57" s="40">
        <f t="shared" si="14"/>
        <v>0</v>
      </c>
      <c r="L57" s="46">
        <f t="shared" si="15"/>
        <v>0</v>
      </c>
    </row>
    <row r="58" spans="1:12" s="261" customFormat="1" ht="14.25" customHeight="1" thickBot="1" thickTop="1">
      <c r="A58" s="352" t="s">
        <v>250</v>
      </c>
      <c r="B58" s="353"/>
      <c r="C58" s="353"/>
      <c r="D58" s="254" t="str">
        <f>D49</f>
        <v>BASE ELEMENT</v>
      </c>
      <c r="E58" s="248">
        <f>'Project Cost Summary'!$D$7</f>
        <v>0</v>
      </c>
      <c r="F58" s="252" t="str">
        <f>'Project Cost Summary'!$E$7</f>
        <v>Unit</v>
      </c>
      <c r="G58" s="170" t="e">
        <f>H58/E58</f>
        <v>#DIV/0!</v>
      </c>
      <c r="H58" s="168">
        <f>SUM(H50:H57)</f>
        <v>0</v>
      </c>
      <c r="I58" s="171" t="e">
        <f>J58/E58</f>
        <v>#DIV/0!</v>
      </c>
      <c r="J58" s="168">
        <f>SUM(J50:J57)</f>
        <v>0</v>
      </c>
      <c r="K58" s="169" t="e">
        <f>L58/E58</f>
        <v>#DIV/0!</v>
      </c>
      <c r="L58" s="168">
        <f>SUM(L50:L57)</f>
        <v>0</v>
      </c>
    </row>
    <row r="59" spans="7:9" ht="6" customHeight="1" thickBot="1" thickTop="1">
      <c r="G59" s="11"/>
      <c r="I59" s="11"/>
    </row>
    <row r="60" spans="1:12" ht="15" customHeight="1" thickBot="1" thickTop="1">
      <c r="A60" s="346" t="s">
        <v>13</v>
      </c>
      <c r="B60" s="347"/>
      <c r="C60" s="348"/>
      <c r="D60" s="354" t="s">
        <v>1</v>
      </c>
      <c r="E60" s="356" t="s">
        <v>6</v>
      </c>
      <c r="F60" s="358" t="s">
        <v>2</v>
      </c>
      <c r="G60" s="360" t="s">
        <v>247</v>
      </c>
      <c r="H60" s="361"/>
      <c r="I60" s="360" t="s">
        <v>248</v>
      </c>
      <c r="J60" s="362"/>
      <c r="K60" s="344" t="s">
        <v>249</v>
      </c>
      <c r="L60" s="345"/>
    </row>
    <row r="61" spans="1:12" ht="27.75" customHeight="1" thickBot="1">
      <c r="A61" s="349"/>
      <c r="B61" s="350"/>
      <c r="C61" s="351"/>
      <c r="D61" s="355"/>
      <c r="E61" s="357"/>
      <c r="F61" s="359"/>
      <c r="G61" s="155" t="s">
        <v>245</v>
      </c>
      <c r="H61" s="156" t="s">
        <v>244</v>
      </c>
      <c r="I61" s="157" t="s">
        <v>300</v>
      </c>
      <c r="J61" s="156" t="s">
        <v>301</v>
      </c>
      <c r="K61" s="158" t="s">
        <v>246</v>
      </c>
      <c r="L61" s="159" t="s">
        <v>12</v>
      </c>
    </row>
    <row r="62" spans="1:12" ht="14.25" thickBot="1" thickTop="1">
      <c r="A62" s="50" t="s">
        <v>15</v>
      </c>
      <c r="B62" s="18"/>
      <c r="C62" s="18"/>
      <c r="D62" s="19" t="s">
        <v>14</v>
      </c>
      <c r="E62" s="176"/>
      <c r="F62" s="177"/>
      <c r="G62" s="36"/>
      <c r="H62" s="43"/>
      <c r="I62" s="37"/>
      <c r="J62" s="43"/>
      <c r="K62" s="37"/>
      <c r="L62" s="43"/>
    </row>
    <row r="63" spans="1:12" s="12" customFormat="1" ht="12" customHeight="1">
      <c r="A63" s="51"/>
      <c r="B63" s="150" t="s">
        <v>327</v>
      </c>
      <c r="C63" s="54"/>
      <c r="D63" s="147" t="s">
        <v>1</v>
      </c>
      <c r="E63" s="141">
        <v>0</v>
      </c>
      <c r="F63" s="144" t="s">
        <v>2</v>
      </c>
      <c r="G63" s="135">
        <v>0</v>
      </c>
      <c r="H63" s="110">
        <f>G63*$E63</f>
        <v>0</v>
      </c>
      <c r="I63" s="138">
        <v>0</v>
      </c>
      <c r="J63" s="44">
        <f>I63*$E63</f>
        <v>0</v>
      </c>
      <c r="K63" s="38">
        <f>G63+I63</f>
        <v>0</v>
      </c>
      <c r="L63" s="44">
        <f>K63*$E63</f>
        <v>0</v>
      </c>
    </row>
    <row r="64" spans="1:12" s="12" customFormat="1" ht="12" customHeight="1">
      <c r="A64" s="52"/>
      <c r="B64" s="151" t="s">
        <v>327</v>
      </c>
      <c r="C64" s="55"/>
      <c r="D64" s="148" t="s">
        <v>1</v>
      </c>
      <c r="E64" s="142">
        <v>0</v>
      </c>
      <c r="F64" s="145" t="s">
        <v>2</v>
      </c>
      <c r="G64" s="136">
        <v>0</v>
      </c>
      <c r="H64" s="111">
        <f aca="true" t="shared" si="16" ref="H64:H70">G64*$E64</f>
        <v>0</v>
      </c>
      <c r="I64" s="139">
        <v>0</v>
      </c>
      <c r="J64" s="45">
        <f aca="true" t="shared" si="17" ref="J64:J70">I64*$E64</f>
        <v>0</v>
      </c>
      <c r="K64" s="39">
        <f aca="true" t="shared" si="18" ref="K64:K70">G64+I64</f>
        <v>0</v>
      </c>
      <c r="L64" s="45">
        <f aca="true" t="shared" si="19" ref="L64:L70">K64*$E64</f>
        <v>0</v>
      </c>
    </row>
    <row r="65" spans="1:12" s="12" customFormat="1" ht="12" customHeight="1">
      <c r="A65" s="52"/>
      <c r="B65" s="151" t="s">
        <v>327</v>
      </c>
      <c r="C65" s="55"/>
      <c r="D65" s="148" t="s">
        <v>1</v>
      </c>
      <c r="E65" s="142">
        <v>0</v>
      </c>
      <c r="F65" s="145" t="s">
        <v>2</v>
      </c>
      <c r="G65" s="136">
        <v>0</v>
      </c>
      <c r="H65" s="111">
        <f t="shared" si="16"/>
        <v>0</v>
      </c>
      <c r="I65" s="139">
        <v>0</v>
      </c>
      <c r="J65" s="45">
        <f t="shared" si="17"/>
        <v>0</v>
      </c>
      <c r="K65" s="39">
        <f t="shared" si="18"/>
        <v>0</v>
      </c>
      <c r="L65" s="45">
        <f t="shared" si="19"/>
        <v>0</v>
      </c>
    </row>
    <row r="66" spans="1:12" s="12" customFormat="1" ht="12" customHeight="1">
      <c r="A66" s="52"/>
      <c r="B66" s="151" t="s">
        <v>327</v>
      </c>
      <c r="C66" s="55"/>
      <c r="D66" s="148" t="s">
        <v>1</v>
      </c>
      <c r="E66" s="142">
        <v>0</v>
      </c>
      <c r="F66" s="145" t="s">
        <v>2</v>
      </c>
      <c r="G66" s="136">
        <v>0</v>
      </c>
      <c r="H66" s="111">
        <f t="shared" si="16"/>
        <v>0</v>
      </c>
      <c r="I66" s="139">
        <v>0</v>
      </c>
      <c r="J66" s="45">
        <f t="shared" si="17"/>
        <v>0</v>
      </c>
      <c r="K66" s="39">
        <f t="shared" si="18"/>
        <v>0</v>
      </c>
      <c r="L66" s="45">
        <f t="shared" si="19"/>
        <v>0</v>
      </c>
    </row>
    <row r="67" spans="1:12" s="12" customFormat="1" ht="12" customHeight="1">
      <c r="A67" s="52"/>
      <c r="B67" s="151" t="s">
        <v>327</v>
      </c>
      <c r="C67" s="55"/>
      <c r="D67" s="148" t="s">
        <v>1</v>
      </c>
      <c r="E67" s="142">
        <v>0</v>
      </c>
      <c r="F67" s="145" t="s">
        <v>2</v>
      </c>
      <c r="G67" s="136">
        <v>0</v>
      </c>
      <c r="H67" s="111">
        <f t="shared" si="16"/>
        <v>0</v>
      </c>
      <c r="I67" s="139">
        <v>0</v>
      </c>
      <c r="J67" s="45">
        <f t="shared" si="17"/>
        <v>0</v>
      </c>
      <c r="K67" s="39">
        <f t="shared" si="18"/>
        <v>0</v>
      </c>
      <c r="L67" s="45">
        <f t="shared" si="19"/>
        <v>0</v>
      </c>
    </row>
    <row r="68" spans="1:12" s="12" customFormat="1" ht="12" customHeight="1">
      <c r="A68" s="52"/>
      <c r="B68" s="151" t="s">
        <v>327</v>
      </c>
      <c r="C68" s="55"/>
      <c r="D68" s="148" t="s">
        <v>1</v>
      </c>
      <c r="E68" s="142">
        <v>0</v>
      </c>
      <c r="F68" s="145" t="s">
        <v>2</v>
      </c>
      <c r="G68" s="136">
        <v>0</v>
      </c>
      <c r="H68" s="111">
        <f t="shared" si="16"/>
        <v>0</v>
      </c>
      <c r="I68" s="139">
        <v>0</v>
      </c>
      <c r="J68" s="45">
        <f t="shared" si="17"/>
        <v>0</v>
      </c>
      <c r="K68" s="39">
        <f t="shared" si="18"/>
        <v>0</v>
      </c>
      <c r="L68" s="45">
        <f t="shared" si="19"/>
        <v>0</v>
      </c>
    </row>
    <row r="69" spans="1:12" s="12" customFormat="1" ht="12" customHeight="1">
      <c r="A69" s="52"/>
      <c r="B69" s="151" t="s">
        <v>327</v>
      </c>
      <c r="C69" s="55"/>
      <c r="D69" s="148" t="s">
        <v>1</v>
      </c>
      <c r="E69" s="142">
        <v>0</v>
      </c>
      <c r="F69" s="145" t="s">
        <v>2</v>
      </c>
      <c r="G69" s="136">
        <v>0</v>
      </c>
      <c r="H69" s="111">
        <f t="shared" si="16"/>
        <v>0</v>
      </c>
      <c r="I69" s="139">
        <v>0</v>
      </c>
      <c r="J69" s="45">
        <f t="shared" si="17"/>
        <v>0</v>
      </c>
      <c r="K69" s="39">
        <f t="shared" si="18"/>
        <v>0</v>
      </c>
      <c r="L69" s="45">
        <f t="shared" si="19"/>
        <v>0</v>
      </c>
    </row>
    <row r="70" spans="1:12" s="12" customFormat="1" ht="12" customHeight="1" thickBot="1">
      <c r="A70" s="53"/>
      <c r="B70" s="152" t="s">
        <v>327</v>
      </c>
      <c r="C70" s="56"/>
      <c r="D70" s="149" t="s">
        <v>1</v>
      </c>
      <c r="E70" s="143">
        <v>0</v>
      </c>
      <c r="F70" s="146" t="s">
        <v>2</v>
      </c>
      <c r="G70" s="137">
        <v>0</v>
      </c>
      <c r="H70" s="112">
        <f t="shared" si="16"/>
        <v>0</v>
      </c>
      <c r="I70" s="140">
        <v>0</v>
      </c>
      <c r="J70" s="46">
        <f t="shared" si="17"/>
        <v>0</v>
      </c>
      <c r="K70" s="40">
        <f t="shared" si="18"/>
        <v>0</v>
      </c>
      <c r="L70" s="46">
        <f t="shared" si="19"/>
        <v>0</v>
      </c>
    </row>
    <row r="71" spans="1:12" s="261" customFormat="1" ht="14.25" customHeight="1" thickBot="1" thickTop="1">
      <c r="A71" s="352" t="s">
        <v>250</v>
      </c>
      <c r="B71" s="353"/>
      <c r="C71" s="353"/>
      <c r="D71" s="254" t="str">
        <f>D62</f>
        <v>BASE ELEMENT</v>
      </c>
      <c r="E71" s="248">
        <f>'Project Cost Summary'!$D$7</f>
        <v>0</v>
      </c>
      <c r="F71" s="252" t="str">
        <f>'Project Cost Summary'!$E$7</f>
        <v>Unit</v>
      </c>
      <c r="G71" s="170" t="e">
        <f>H71/E71</f>
        <v>#DIV/0!</v>
      </c>
      <c r="H71" s="168">
        <f>SUM(H63:H70)</f>
        <v>0</v>
      </c>
      <c r="I71" s="171" t="e">
        <f>J71/E71</f>
        <v>#DIV/0!</v>
      </c>
      <c r="J71" s="168">
        <f>SUM(J63:J70)</f>
        <v>0</v>
      </c>
      <c r="K71" s="169" t="e">
        <f>L71/E71</f>
        <v>#DIV/0!</v>
      </c>
      <c r="L71" s="168">
        <f>SUM(L63:L70)</f>
        <v>0</v>
      </c>
    </row>
    <row r="72" spans="7:9" ht="30" customHeight="1" thickBot="1" thickTop="1">
      <c r="G72" s="11"/>
      <c r="I72" s="11"/>
    </row>
    <row r="73" spans="1:12" ht="15" customHeight="1" thickBot="1" thickTop="1">
      <c r="A73" s="346" t="s">
        <v>13</v>
      </c>
      <c r="B73" s="347"/>
      <c r="C73" s="348"/>
      <c r="D73" s="354" t="s">
        <v>1</v>
      </c>
      <c r="E73" s="356" t="s">
        <v>6</v>
      </c>
      <c r="F73" s="358" t="s">
        <v>2</v>
      </c>
      <c r="G73" s="360" t="s">
        <v>247</v>
      </c>
      <c r="H73" s="361"/>
      <c r="I73" s="360" t="s">
        <v>248</v>
      </c>
      <c r="J73" s="362"/>
      <c r="K73" s="344" t="s">
        <v>249</v>
      </c>
      <c r="L73" s="345"/>
    </row>
    <row r="74" spans="1:12" ht="27.75" customHeight="1" thickBot="1">
      <c r="A74" s="349"/>
      <c r="B74" s="350"/>
      <c r="C74" s="351"/>
      <c r="D74" s="355"/>
      <c r="E74" s="357"/>
      <c r="F74" s="359"/>
      <c r="G74" s="155" t="s">
        <v>245</v>
      </c>
      <c r="H74" s="156" t="s">
        <v>244</v>
      </c>
      <c r="I74" s="157" t="s">
        <v>300</v>
      </c>
      <c r="J74" s="156" t="s">
        <v>301</v>
      </c>
      <c r="K74" s="158" t="s">
        <v>246</v>
      </c>
      <c r="L74" s="159" t="s">
        <v>12</v>
      </c>
    </row>
    <row r="75" spans="1:12" ht="14.25" thickBot="1" thickTop="1">
      <c r="A75" s="50" t="s">
        <v>15</v>
      </c>
      <c r="B75" s="18"/>
      <c r="C75" s="18"/>
      <c r="D75" s="175" t="s">
        <v>14</v>
      </c>
      <c r="E75" s="176"/>
      <c r="F75" s="177"/>
      <c r="G75" s="36"/>
      <c r="H75" s="43"/>
      <c r="I75" s="37"/>
      <c r="J75" s="43"/>
      <c r="K75" s="37"/>
      <c r="L75" s="43"/>
    </row>
    <row r="76" spans="1:12" s="12" customFormat="1" ht="12" customHeight="1">
      <c r="A76" s="51"/>
      <c r="B76" s="150" t="s">
        <v>327</v>
      </c>
      <c r="C76" s="54"/>
      <c r="D76" s="147" t="s">
        <v>1</v>
      </c>
      <c r="E76" s="141">
        <v>0</v>
      </c>
      <c r="F76" s="144" t="s">
        <v>2</v>
      </c>
      <c r="G76" s="135">
        <v>0</v>
      </c>
      <c r="H76" s="110">
        <f>G76*$E76</f>
        <v>0</v>
      </c>
      <c r="I76" s="138">
        <v>0</v>
      </c>
      <c r="J76" s="44">
        <f>I76*$E76</f>
        <v>0</v>
      </c>
      <c r="K76" s="38">
        <f>G76+I76</f>
        <v>0</v>
      </c>
      <c r="L76" s="44">
        <f>K76*$E76</f>
        <v>0</v>
      </c>
    </row>
    <row r="77" spans="1:12" s="12" customFormat="1" ht="12" customHeight="1">
      <c r="A77" s="52"/>
      <c r="B77" s="151" t="s">
        <v>327</v>
      </c>
      <c r="C77" s="55"/>
      <c r="D77" s="148" t="s">
        <v>1</v>
      </c>
      <c r="E77" s="142">
        <v>0</v>
      </c>
      <c r="F77" s="145" t="s">
        <v>2</v>
      </c>
      <c r="G77" s="136">
        <v>0</v>
      </c>
      <c r="H77" s="111">
        <f aca="true" t="shared" si="20" ref="H77:H83">G77*$E77</f>
        <v>0</v>
      </c>
      <c r="I77" s="139">
        <v>0</v>
      </c>
      <c r="J77" s="45">
        <f aca="true" t="shared" si="21" ref="J77:J83">I77*$E77</f>
        <v>0</v>
      </c>
      <c r="K77" s="39">
        <f aca="true" t="shared" si="22" ref="K77:K83">G77+I77</f>
        <v>0</v>
      </c>
      <c r="L77" s="45">
        <f aca="true" t="shared" si="23" ref="L77:L83">K77*$E77</f>
        <v>0</v>
      </c>
    </row>
    <row r="78" spans="1:12" s="12" customFormat="1" ht="12" customHeight="1">
      <c r="A78" s="52"/>
      <c r="B78" s="151" t="s">
        <v>327</v>
      </c>
      <c r="C78" s="55"/>
      <c r="D78" s="148" t="s">
        <v>1</v>
      </c>
      <c r="E78" s="142">
        <v>0</v>
      </c>
      <c r="F78" s="145" t="s">
        <v>2</v>
      </c>
      <c r="G78" s="136">
        <v>0</v>
      </c>
      <c r="H78" s="111">
        <f t="shared" si="20"/>
        <v>0</v>
      </c>
      <c r="I78" s="139">
        <v>0</v>
      </c>
      <c r="J78" s="45">
        <f t="shared" si="21"/>
        <v>0</v>
      </c>
      <c r="K78" s="39">
        <f t="shared" si="22"/>
        <v>0</v>
      </c>
      <c r="L78" s="45">
        <f t="shared" si="23"/>
        <v>0</v>
      </c>
    </row>
    <row r="79" spans="1:12" s="12" customFormat="1" ht="12" customHeight="1">
      <c r="A79" s="52"/>
      <c r="B79" s="151" t="s">
        <v>327</v>
      </c>
      <c r="C79" s="55"/>
      <c r="D79" s="148" t="s">
        <v>1</v>
      </c>
      <c r="E79" s="142">
        <v>0</v>
      </c>
      <c r="F79" s="145" t="s">
        <v>2</v>
      </c>
      <c r="G79" s="136">
        <v>0</v>
      </c>
      <c r="H79" s="111">
        <f t="shared" si="20"/>
        <v>0</v>
      </c>
      <c r="I79" s="139">
        <v>0</v>
      </c>
      <c r="J79" s="45">
        <f t="shared" si="21"/>
        <v>0</v>
      </c>
      <c r="K79" s="39">
        <f t="shared" si="22"/>
        <v>0</v>
      </c>
      <c r="L79" s="45">
        <f t="shared" si="23"/>
        <v>0</v>
      </c>
    </row>
    <row r="80" spans="1:12" s="12" customFormat="1" ht="12" customHeight="1">
      <c r="A80" s="52"/>
      <c r="B80" s="151" t="s">
        <v>327</v>
      </c>
      <c r="C80" s="55"/>
      <c r="D80" s="148" t="s">
        <v>1</v>
      </c>
      <c r="E80" s="142">
        <v>0</v>
      </c>
      <c r="F80" s="145" t="s">
        <v>2</v>
      </c>
      <c r="G80" s="136">
        <v>0</v>
      </c>
      <c r="H80" s="111">
        <f t="shared" si="20"/>
        <v>0</v>
      </c>
      <c r="I80" s="139">
        <v>0</v>
      </c>
      <c r="J80" s="45">
        <f t="shared" si="21"/>
        <v>0</v>
      </c>
      <c r="K80" s="39">
        <f t="shared" si="22"/>
        <v>0</v>
      </c>
      <c r="L80" s="45">
        <f t="shared" si="23"/>
        <v>0</v>
      </c>
    </row>
    <row r="81" spans="1:12" s="12" customFormat="1" ht="12" customHeight="1">
      <c r="A81" s="52"/>
      <c r="B81" s="151" t="s">
        <v>327</v>
      </c>
      <c r="C81" s="55"/>
      <c r="D81" s="148" t="s">
        <v>1</v>
      </c>
      <c r="E81" s="142">
        <v>0</v>
      </c>
      <c r="F81" s="145" t="s">
        <v>2</v>
      </c>
      <c r="G81" s="136">
        <v>0</v>
      </c>
      <c r="H81" s="111">
        <f t="shared" si="20"/>
        <v>0</v>
      </c>
      <c r="I81" s="139">
        <v>0</v>
      </c>
      <c r="J81" s="45">
        <f t="shared" si="21"/>
        <v>0</v>
      </c>
      <c r="K81" s="39">
        <f t="shared" si="22"/>
        <v>0</v>
      </c>
      <c r="L81" s="45">
        <f t="shared" si="23"/>
        <v>0</v>
      </c>
    </row>
    <row r="82" spans="1:12" s="12" customFormat="1" ht="12" customHeight="1">
      <c r="A82" s="52"/>
      <c r="B82" s="151" t="s">
        <v>327</v>
      </c>
      <c r="C82" s="55"/>
      <c r="D82" s="148" t="s">
        <v>1</v>
      </c>
      <c r="E82" s="142">
        <v>0</v>
      </c>
      <c r="F82" s="145" t="s">
        <v>2</v>
      </c>
      <c r="G82" s="136">
        <v>0</v>
      </c>
      <c r="H82" s="111">
        <f t="shared" si="20"/>
        <v>0</v>
      </c>
      <c r="I82" s="139">
        <v>0</v>
      </c>
      <c r="J82" s="45">
        <f t="shared" si="21"/>
        <v>0</v>
      </c>
      <c r="K82" s="39">
        <f t="shared" si="22"/>
        <v>0</v>
      </c>
      <c r="L82" s="45">
        <f t="shared" si="23"/>
        <v>0</v>
      </c>
    </row>
    <row r="83" spans="1:12" s="12" customFormat="1" ht="12" customHeight="1" thickBot="1">
      <c r="A83" s="53"/>
      <c r="B83" s="152" t="s">
        <v>327</v>
      </c>
      <c r="C83" s="56"/>
      <c r="D83" s="149" t="s">
        <v>1</v>
      </c>
      <c r="E83" s="143">
        <v>0</v>
      </c>
      <c r="F83" s="146" t="s">
        <v>2</v>
      </c>
      <c r="G83" s="137">
        <v>0</v>
      </c>
      <c r="H83" s="112">
        <f t="shared" si="20"/>
        <v>0</v>
      </c>
      <c r="I83" s="140">
        <v>0</v>
      </c>
      <c r="J83" s="46">
        <f t="shared" si="21"/>
        <v>0</v>
      </c>
      <c r="K83" s="40">
        <f t="shared" si="22"/>
        <v>0</v>
      </c>
      <c r="L83" s="46">
        <f t="shared" si="23"/>
        <v>0</v>
      </c>
    </row>
    <row r="84" spans="1:12" s="261" customFormat="1" ht="14.25" customHeight="1" thickBot="1" thickTop="1">
      <c r="A84" s="352" t="s">
        <v>250</v>
      </c>
      <c r="B84" s="353"/>
      <c r="C84" s="353"/>
      <c r="D84" s="254" t="str">
        <f>D75</f>
        <v>BASE ELEMENT</v>
      </c>
      <c r="E84" s="248">
        <f>'Project Cost Summary'!$D$7</f>
        <v>0</v>
      </c>
      <c r="F84" s="252" t="str">
        <f>'Project Cost Summary'!$E$7</f>
        <v>Unit</v>
      </c>
      <c r="G84" s="170" t="e">
        <f>H84/E84</f>
        <v>#DIV/0!</v>
      </c>
      <c r="H84" s="168">
        <f>SUM(H76:H83)</f>
        <v>0</v>
      </c>
      <c r="I84" s="171" t="e">
        <f>J84/E84</f>
        <v>#DIV/0!</v>
      </c>
      <c r="J84" s="168">
        <f>SUM(J76:J83)</f>
        <v>0</v>
      </c>
      <c r="K84" s="169" t="e">
        <f>L84/E84</f>
        <v>#DIV/0!</v>
      </c>
      <c r="L84" s="168">
        <f>SUM(L76:L83)</f>
        <v>0</v>
      </c>
    </row>
    <row r="85" spans="1:9" ht="30" customHeight="1" thickBot="1" thickTop="1">
      <c r="A85" s="13" t="str">
        <f>A6</f>
        <v>Summary Item </v>
      </c>
      <c r="B85" s="13"/>
      <c r="C85" s="182" t="str">
        <f>C6</f>
        <v>C20</v>
      </c>
      <c r="D85" s="13" t="str">
        <f>D6</f>
        <v>Stairs</v>
      </c>
      <c r="G85" s="11"/>
      <c r="I85" s="11"/>
    </row>
    <row r="86" spans="1:12" ht="15" customHeight="1" thickBot="1" thickTop="1">
      <c r="A86" s="346" t="s">
        <v>13</v>
      </c>
      <c r="B86" s="347"/>
      <c r="C86" s="348"/>
      <c r="D86" s="354" t="s">
        <v>1</v>
      </c>
      <c r="E86" s="356" t="s">
        <v>6</v>
      </c>
      <c r="F86" s="358" t="s">
        <v>2</v>
      </c>
      <c r="G86" s="360" t="s">
        <v>247</v>
      </c>
      <c r="H86" s="361"/>
      <c r="I86" s="360" t="s">
        <v>248</v>
      </c>
      <c r="J86" s="362"/>
      <c r="K86" s="344" t="s">
        <v>249</v>
      </c>
      <c r="L86" s="345"/>
    </row>
    <row r="87" spans="1:12" ht="27.75" customHeight="1" thickBot="1">
      <c r="A87" s="349"/>
      <c r="B87" s="350"/>
      <c r="C87" s="351"/>
      <c r="D87" s="355"/>
      <c r="E87" s="357"/>
      <c r="F87" s="359"/>
      <c r="G87" s="155" t="s">
        <v>245</v>
      </c>
      <c r="H87" s="156" t="s">
        <v>244</v>
      </c>
      <c r="I87" s="157" t="s">
        <v>300</v>
      </c>
      <c r="J87" s="156" t="s">
        <v>301</v>
      </c>
      <c r="K87" s="158" t="s">
        <v>246</v>
      </c>
      <c r="L87" s="159" t="s">
        <v>12</v>
      </c>
    </row>
    <row r="88" spans="1:12" s="17" customFormat="1" ht="15" customHeight="1" thickBot="1" thickTop="1">
      <c r="A88" s="164"/>
      <c r="B88" s="165"/>
      <c r="C88" s="165"/>
      <c r="D88" s="165"/>
      <c r="E88" s="165"/>
      <c r="F88" s="165"/>
      <c r="G88" s="166"/>
      <c r="H88" s="165"/>
      <c r="I88" s="166"/>
      <c r="J88" s="165"/>
      <c r="K88" s="166"/>
      <c r="L88" s="167"/>
    </row>
    <row r="89" spans="1:12" s="261" customFormat="1" ht="16.5" thickBot="1">
      <c r="A89" s="363" t="str">
        <f>C6</f>
        <v>C20</v>
      </c>
      <c r="B89" s="364"/>
      <c r="C89" s="365"/>
      <c r="D89" s="255" t="str">
        <f>D6</f>
        <v>Stairs</v>
      </c>
      <c r="E89" s="249">
        <f>'Project Cost Summary'!$D$7</f>
        <v>0</v>
      </c>
      <c r="F89" s="253" t="str">
        <f>'Project Cost Summary'!$E$7</f>
        <v>Unit</v>
      </c>
      <c r="G89" s="256" t="e">
        <f>H89/E89</f>
        <v>#DIV/0!</v>
      </c>
      <c r="H89" s="257">
        <f>H19+H32+H45+H58+H71+H84</f>
        <v>0</v>
      </c>
      <c r="I89" s="258" t="e">
        <f>J89/E89</f>
        <v>#DIV/0!</v>
      </c>
      <c r="J89" s="257">
        <f>J19+J32+J45+J58+J71+J84</f>
        <v>0</v>
      </c>
      <c r="K89" s="259" t="e">
        <f>L89/E89</f>
        <v>#DIV/0!</v>
      </c>
      <c r="L89" s="257">
        <f>L19+L32+L45+L58+L71+L84</f>
        <v>0</v>
      </c>
    </row>
    <row r="90" ht="13.5" thickTop="1"/>
    <row r="102" ht="12.75">
      <c r="E102" s="63"/>
    </row>
  </sheetData>
  <sheetProtection password="CA99" sheet="1" objects="1" scenarios="1" formatCells="0" formatRows="0" selectLockedCells="1"/>
  <mergeCells count="64">
    <mergeCell ref="D34:D35"/>
    <mergeCell ref="A21:C22"/>
    <mergeCell ref="A32:C32"/>
    <mergeCell ref="A8:C9"/>
    <mergeCell ref="A19:C19"/>
    <mergeCell ref="F8:F9"/>
    <mergeCell ref="E8:E9"/>
    <mergeCell ref="D8:D9"/>
    <mergeCell ref="E34:E35"/>
    <mergeCell ref="F34:F35"/>
    <mergeCell ref="G8:H8"/>
    <mergeCell ref="K8:L8"/>
    <mergeCell ref="D21:D22"/>
    <mergeCell ref="E21:E22"/>
    <mergeCell ref="F21:F22"/>
    <mergeCell ref="G21:H21"/>
    <mergeCell ref="I21:J21"/>
    <mergeCell ref="K21:L21"/>
    <mergeCell ref="I8:J8"/>
    <mergeCell ref="G34:H34"/>
    <mergeCell ref="I34:J34"/>
    <mergeCell ref="K34:L34"/>
    <mergeCell ref="A89:C89"/>
    <mergeCell ref="A34:C35"/>
    <mergeCell ref="A45:C45"/>
    <mergeCell ref="A60:C61"/>
    <mergeCell ref="A71:C71"/>
    <mergeCell ref="I60:J60"/>
    <mergeCell ref="K60:L60"/>
    <mergeCell ref="I73:J73"/>
    <mergeCell ref="A47:C48"/>
    <mergeCell ref="A58:C58"/>
    <mergeCell ref="D47:D48"/>
    <mergeCell ref="E47:E48"/>
    <mergeCell ref="F47:F48"/>
    <mergeCell ref="G47:H47"/>
    <mergeCell ref="K47:L47"/>
    <mergeCell ref="D60:D61"/>
    <mergeCell ref="E60:E61"/>
    <mergeCell ref="F60:F61"/>
    <mergeCell ref="G60:H60"/>
    <mergeCell ref="K73:L73"/>
    <mergeCell ref="I47:J47"/>
    <mergeCell ref="D73:D74"/>
    <mergeCell ref="E73:E74"/>
    <mergeCell ref="F73:F74"/>
    <mergeCell ref="K86:L86"/>
    <mergeCell ref="A73:C74"/>
    <mergeCell ref="A84:C84"/>
    <mergeCell ref="A86:C87"/>
    <mergeCell ref="D86:D87"/>
    <mergeCell ref="E86:E87"/>
    <mergeCell ref="F86:F87"/>
    <mergeCell ref="G86:H86"/>
    <mergeCell ref="I86:J86"/>
    <mergeCell ref="G73:H73"/>
    <mergeCell ref="A1:B1"/>
    <mergeCell ref="A2:B2"/>
    <mergeCell ref="A3:B3"/>
    <mergeCell ref="A4:B4"/>
    <mergeCell ref="C1:D1"/>
    <mergeCell ref="C2:D2"/>
    <mergeCell ref="C3:D3"/>
    <mergeCell ref="C4:D4"/>
  </mergeCells>
  <printOptions/>
  <pageMargins left="0.5" right="0.5" top="1.4" bottom="0.5" header="0.6" footer="0.25"/>
  <pageSetup horizontalDpi="600" verticalDpi="600" orientation="landscape" scale="86" r:id="rId1"/>
  <headerFooter alignWithMargins="0">
    <oddHeader>&amp;C&amp;"Arial,Bold"United States Department of the Interior
National Park Service
Class B Construction Cost Estimate &amp;8(expanded)&amp;6
&amp;12LINE ITEM COST SUMMARY</oddHeader>
    <oddFooter>&amp;L&amp;6&amp;F, &amp;A&amp;C&amp;9&amp;P of &amp;N&amp;R&amp;6&amp;D &amp;T</oddFooter>
  </headerFooter>
  <rowBreaks count="2" manualBreakCount="2">
    <brk id="32" max="11" man="1"/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B Construction Cost Estimate Template</dc:title>
  <dc:subject>Estimating</dc:subject>
  <dc:creator>National Park Service - Denver Service Center</dc:creator>
  <cp:keywords>Class B Construction Cost Estimate Template</cp:keywords>
  <dc:description>Class B Construction Cost Estimate Template</dc:description>
  <cp:lastModifiedBy>Desktop Support</cp:lastModifiedBy>
  <cp:lastPrinted>2010-12-10T20:04:27Z</cp:lastPrinted>
  <dcterms:created xsi:type="dcterms:W3CDTF">2005-10-20T20:58:47Z</dcterms:created>
  <dcterms:modified xsi:type="dcterms:W3CDTF">2011-01-30T22:21:38Z</dcterms:modified>
  <cp:category/>
  <cp:version/>
  <cp:contentType/>
  <cp:contentStatus/>
</cp:coreProperties>
</file>